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60" windowWidth="20490" windowHeight="7695" firstSheet="3" activeTab="3"/>
  </bookViews>
  <sheets>
    <sheet name="Plan1" sheetId="1" r:id="rId1"/>
    <sheet name="Plan2" sheetId="2" r:id="rId2"/>
    <sheet name="Plan3" sheetId="3" r:id="rId3"/>
    <sheet name="Anexo" sheetId="4" r:id="rId4"/>
    <sheet name="Plan4" sheetId="11" r:id="rId5"/>
    <sheet name="Folha1" sheetId="12" r:id="rId6"/>
  </sheets>
  <definedNames>
    <definedName name="_xlnm.Print_Area" localSheetId="3">Anexo!$A$1:$G$116</definedName>
  </definedNames>
  <calcPr calcId="145621"/>
</workbook>
</file>

<file path=xl/calcChain.xml><?xml version="1.0" encoding="utf-8"?>
<calcChain xmlns="http://schemas.openxmlformats.org/spreadsheetml/2006/main">
  <c r="B91" i="4" l="1"/>
  <c r="F91" i="4"/>
  <c r="F101" i="4"/>
  <c r="F102" i="4" s="1"/>
  <c r="F104" i="4" s="1"/>
  <c r="F100" i="4"/>
  <c r="F96" i="4"/>
  <c r="F95" i="4"/>
  <c r="F94" i="4"/>
  <c r="F93" i="4"/>
  <c r="F92" i="4"/>
  <c r="F90" i="4"/>
  <c r="F89" i="4"/>
  <c r="F88" i="4"/>
  <c r="F87" i="4"/>
  <c r="F86" i="4"/>
  <c r="F85" i="4"/>
  <c r="F84" i="4"/>
  <c r="F83" i="4"/>
  <c r="F82" i="4"/>
  <c r="F81" i="4"/>
  <c r="F97" i="4" s="1"/>
  <c r="E56" i="4" l="1"/>
  <c r="D88" i="4" l="1"/>
  <c r="E88" i="4" s="1"/>
  <c r="C10" i="12" l="1"/>
  <c r="L6" i="12" l="1"/>
  <c r="L7" i="12" s="1"/>
  <c r="H1" i="12"/>
  <c r="H2" i="12" s="1"/>
  <c r="G6" i="12"/>
  <c r="B6" i="12"/>
  <c r="C6" i="12" s="1"/>
  <c r="B7" i="12" s="1"/>
  <c r="L8" i="12" l="1"/>
  <c r="G7" i="12"/>
  <c r="C7" i="12"/>
  <c r="B97" i="4"/>
  <c r="E59" i="4"/>
  <c r="L9" i="12" l="1"/>
  <c r="G8" i="12"/>
  <c r="B8" i="12"/>
  <c r="C8" i="12" s="1"/>
  <c r="B9" i="12" s="1"/>
  <c r="C9" i="12" s="1"/>
  <c r="B10" i="12" s="1"/>
  <c r="B11" i="12" s="1"/>
  <c r="C11" i="12" s="1"/>
  <c r="C97" i="4"/>
  <c r="E81" i="4"/>
  <c r="E62" i="4"/>
  <c r="E83" i="4"/>
  <c r="E84" i="4"/>
  <c r="E85" i="4"/>
  <c r="E86" i="4"/>
  <c r="E89" i="4"/>
  <c r="E90" i="4"/>
  <c r="E91" i="4"/>
  <c r="E92" i="4"/>
  <c r="E93" i="4"/>
  <c r="E94" i="4"/>
  <c r="E95" i="4"/>
  <c r="E96" i="4"/>
  <c r="C11" i="3"/>
  <c r="C13" i="3" s="1"/>
  <c r="C15" i="3" s="1"/>
  <c r="C17" i="3" s="1"/>
  <c r="D11" i="3"/>
  <c r="D13" i="3" s="1"/>
  <c r="D15" i="3" s="1"/>
  <c r="D17" i="3" s="1"/>
  <c r="F11" i="3"/>
  <c r="B11" i="3"/>
  <c r="B13" i="3"/>
  <c r="B15" i="3"/>
  <c r="B17" i="3" s="1"/>
  <c r="E8" i="3"/>
  <c r="E11" i="3"/>
  <c r="E13" i="3"/>
  <c r="E15" i="3" s="1"/>
  <c r="E17" i="3" s="1"/>
  <c r="F7" i="3" s="1"/>
  <c r="F36" i="1"/>
  <c r="F38" i="1" s="1"/>
  <c r="F54" i="1"/>
  <c r="F57" i="1"/>
  <c r="E82" i="4"/>
  <c r="K10" i="12" l="1"/>
  <c r="L10" i="12" s="1"/>
  <c r="G9" i="12"/>
  <c r="B12" i="12"/>
  <c r="C12" i="12" s="1"/>
  <c r="E87" i="4"/>
  <c r="F13" i="3"/>
  <c r="F15" i="3" s="1"/>
  <c r="F17" i="3" s="1"/>
  <c r="D97" i="4"/>
  <c r="E97" i="4" s="1"/>
  <c r="K11" i="12" l="1"/>
  <c r="L11" i="12" s="1"/>
  <c r="G10" i="12"/>
  <c r="B13" i="12"/>
  <c r="C13" i="12" s="1"/>
  <c r="K12" i="12" l="1"/>
  <c r="L12" i="12" s="1"/>
  <c r="G11" i="12"/>
  <c r="B14" i="12"/>
  <c r="C14" i="12" s="1"/>
  <c r="K13" i="12" l="1"/>
  <c r="L13" i="12" s="1"/>
  <c r="F12" i="12"/>
  <c r="G12" i="12" s="1"/>
  <c r="B15" i="12"/>
  <c r="C15" i="12" s="1"/>
  <c r="K14" i="12" l="1"/>
  <c r="L14" i="12"/>
  <c r="F13" i="12"/>
  <c r="G13" i="12" s="1"/>
  <c r="B16" i="12"/>
  <c r="C16" i="12" s="1"/>
  <c r="K15" i="12" l="1"/>
  <c r="L15" i="12" s="1"/>
  <c r="F14" i="12"/>
  <c r="G14" i="12" s="1"/>
  <c r="B17" i="12"/>
  <c r="C17" i="12" s="1"/>
  <c r="K16" i="12" l="1"/>
  <c r="L16" i="12"/>
  <c r="F15" i="12"/>
  <c r="G15" i="12" s="1"/>
  <c r="B18" i="12"/>
  <c r="C18" i="12" s="1"/>
  <c r="K17" i="12" l="1"/>
  <c r="L17" i="12" s="1"/>
  <c r="F16" i="12"/>
  <c r="G16" i="12" s="1"/>
  <c r="B19" i="12"/>
  <c r="C19" i="12" s="1"/>
  <c r="K18" i="12" l="1"/>
  <c r="L18" i="12" s="1"/>
  <c r="F17" i="12"/>
  <c r="G17" i="12" s="1"/>
  <c r="B20" i="12"/>
  <c r="C20" i="12" s="1"/>
  <c r="K19" i="12" l="1"/>
  <c r="L19" i="12" s="1"/>
  <c r="F18" i="12"/>
  <c r="G18" i="12" s="1"/>
  <c r="B21" i="12"/>
  <c r="C21" i="12" s="1"/>
  <c r="K20" i="12" l="1"/>
  <c r="L20" i="12" s="1"/>
  <c r="F19" i="12"/>
  <c r="G19" i="12" s="1"/>
  <c r="B22" i="12"/>
  <c r="C22" i="12" s="1"/>
  <c r="K21" i="12" l="1"/>
  <c r="L21" i="12" s="1"/>
  <c r="F20" i="12"/>
  <c r="G20" i="12" s="1"/>
  <c r="B23" i="12"/>
  <c r="C23" i="12" s="1"/>
  <c r="K22" i="12" l="1"/>
  <c r="L22" i="12" s="1"/>
  <c r="F21" i="12"/>
  <c r="G21" i="12" s="1"/>
  <c r="B24" i="12"/>
  <c r="C24" i="12" s="1"/>
  <c r="K23" i="12" l="1"/>
  <c r="L23" i="12" s="1"/>
  <c r="F22" i="12"/>
  <c r="G22" i="12" s="1"/>
  <c r="B25" i="12"/>
  <c r="C25" i="12" s="1"/>
  <c r="K24" i="12" l="1"/>
  <c r="L24" i="12" s="1"/>
  <c r="F23" i="12"/>
  <c r="G23" i="12" s="1"/>
  <c r="B26" i="12"/>
  <c r="C26" i="12" s="1"/>
  <c r="K25" i="12" l="1"/>
  <c r="L25" i="12" s="1"/>
  <c r="F24" i="12"/>
  <c r="G24" i="12" s="1"/>
  <c r="B27" i="12"/>
  <c r="C27" i="12" s="1"/>
  <c r="K26" i="12" l="1"/>
  <c r="L26" i="12" s="1"/>
  <c r="F25" i="12"/>
  <c r="G25" i="12" s="1"/>
  <c r="B28" i="12"/>
  <c r="C28" i="12" s="1"/>
  <c r="K27" i="12" l="1"/>
  <c r="L27" i="12" s="1"/>
  <c r="F26" i="12"/>
  <c r="G26" i="12" s="1"/>
  <c r="B29" i="12"/>
  <c r="C29" i="12" s="1"/>
  <c r="K28" i="12" l="1"/>
  <c r="L28" i="12" s="1"/>
  <c r="F27" i="12"/>
  <c r="G27" i="12" s="1"/>
  <c r="B30" i="12"/>
  <c r="C30" i="12" s="1"/>
  <c r="K29" i="12" l="1"/>
  <c r="L29" i="12" s="1"/>
  <c r="F28" i="12"/>
  <c r="G28" i="12" s="1"/>
  <c r="B31" i="12"/>
  <c r="C31" i="12" s="1"/>
  <c r="K30" i="12" l="1"/>
  <c r="L30" i="12" s="1"/>
  <c r="F29" i="12"/>
  <c r="G29" i="12" s="1"/>
  <c r="B32" i="12"/>
  <c r="C32" i="12" s="1"/>
  <c r="K31" i="12" l="1"/>
  <c r="L31" i="12" s="1"/>
  <c r="F30" i="12"/>
  <c r="G30" i="12" s="1"/>
  <c r="B33" i="12"/>
  <c r="C33" i="12" s="1"/>
  <c r="K32" i="12" l="1"/>
  <c r="L32" i="12" s="1"/>
  <c r="F31" i="12"/>
  <c r="G31" i="12" s="1"/>
  <c r="B34" i="12"/>
  <c r="C34" i="12" s="1"/>
  <c r="K33" i="12" l="1"/>
  <c r="L33" i="12" s="1"/>
  <c r="F32" i="12"/>
  <c r="G32" i="12" s="1"/>
  <c r="B35" i="12"/>
  <c r="C35" i="12"/>
  <c r="K34" i="12" l="1"/>
  <c r="L34" i="12" s="1"/>
  <c r="F33" i="12"/>
  <c r="G33" i="12" s="1"/>
  <c r="B36" i="12"/>
  <c r="C36" i="12" s="1"/>
  <c r="K35" i="12" l="1"/>
  <c r="L35" i="12" s="1"/>
  <c r="F34" i="12"/>
  <c r="G34" i="12" s="1"/>
  <c r="B37" i="12"/>
  <c r="C37" i="12"/>
  <c r="K36" i="12" l="1"/>
  <c r="L36" i="12" s="1"/>
  <c r="F35" i="12"/>
  <c r="G35" i="12" s="1"/>
  <c r="B38" i="12"/>
  <c r="C38" i="12" s="1"/>
  <c r="K37" i="12" l="1"/>
  <c r="L37" i="12" s="1"/>
  <c r="F36" i="12"/>
  <c r="G36" i="12" s="1"/>
  <c r="B39" i="12"/>
  <c r="C39" i="12" s="1"/>
  <c r="K38" i="12" l="1"/>
  <c r="L38" i="12" s="1"/>
  <c r="F37" i="12"/>
  <c r="G37" i="12" s="1"/>
  <c r="B40" i="12"/>
  <c r="C40" i="12" s="1"/>
  <c r="K39" i="12" l="1"/>
  <c r="L39" i="12" s="1"/>
  <c r="F38" i="12"/>
  <c r="G38" i="12" s="1"/>
  <c r="B41" i="12"/>
  <c r="C41" i="12" s="1"/>
  <c r="K40" i="12" l="1"/>
  <c r="L40" i="12" s="1"/>
  <c r="F39" i="12"/>
  <c r="G39" i="12" s="1"/>
  <c r="B42" i="12"/>
  <c r="C42" i="12" s="1"/>
  <c r="K41" i="12" l="1"/>
  <c r="L41" i="12" s="1"/>
  <c r="F40" i="12"/>
  <c r="G40" i="12" s="1"/>
  <c r="K42" i="12" l="1"/>
  <c r="L42" i="12" s="1"/>
  <c r="F41" i="12"/>
  <c r="G41" i="12" s="1"/>
  <c r="F42" i="12" l="1"/>
  <c r="G42" i="12" s="1"/>
  <c r="E44" i="12" s="1"/>
</calcChain>
</file>

<file path=xl/sharedStrings.xml><?xml version="1.0" encoding="utf-8"?>
<sst xmlns="http://schemas.openxmlformats.org/spreadsheetml/2006/main" count="407" uniqueCount="230">
  <si>
    <t>ORIGEM DOS RECURSOS(1)</t>
  </si>
  <si>
    <t>VALORES PREVISTOS - R$</t>
  </si>
  <si>
    <t>DOC. DE CRÉDITO Nº</t>
  </si>
  <si>
    <t>DATA</t>
  </si>
  <si>
    <t>VALORES REPASSADOS - R$</t>
  </si>
  <si>
    <t>DEMONSTRATIVO DOS REPASSES PÚBLICOS RECEBIDOS</t>
  </si>
  <si>
    <t>TOTAL</t>
  </si>
  <si>
    <t>DEMONSTRATIVO DAS DESPESAS REALIZADAS</t>
  </si>
  <si>
    <t>CATEGORIA OU FINALIDADE DA DESPESA</t>
  </si>
  <si>
    <t>PERIODO DE REALIZAÇÃO</t>
  </si>
  <si>
    <t>ORIGEM DO RECURSO(2)</t>
  </si>
  <si>
    <t>VALOR APLICADO R$</t>
  </si>
  <si>
    <t>TOTAL DAS DESPESAS</t>
  </si>
  <si>
    <t>VALOR AUTORIZADO PARA APLICAÇÃO NO EXERCÍCIO SEGUINTE</t>
  </si>
  <si>
    <t>(2) Verba: Federal, Estadual, Municipal e Recursos Próprios</t>
  </si>
  <si>
    <t>DEMONSTRATIVO INTEGRAL DAS RECEITAS E DESPESAS</t>
  </si>
  <si>
    <t>Estadual</t>
  </si>
  <si>
    <t>CONTRATOS DE GESTÃO</t>
  </si>
  <si>
    <t>DOCUMENTO</t>
  </si>
  <si>
    <t>Contrato de Gestão nº</t>
  </si>
  <si>
    <t>VIGÊNCIA</t>
  </si>
  <si>
    <t>VALOR</t>
  </si>
  <si>
    <t>RECEITAS COM APLICAÇÕES FINANCEIRAS DOS REPASSES PÚBLICOS</t>
  </si>
  <si>
    <t>RECURSOS PRÓPRIOS APLICADOS PELA ORGANIZAÇÃO SOCIAL</t>
  </si>
  <si>
    <t>(1) Verba: Federal ou Estadual</t>
  </si>
  <si>
    <t>RECURSO PÚBLICO NÃO APLICADO</t>
  </si>
  <si>
    <t>VALOR DEVOLVIDO AO CONTRATANTE</t>
  </si>
  <si>
    <t>Declaramos, na qualidade de responsáveis pela entidade supra epigrafada, sob as penas da Lei, que a despesa relacionada,  comprova a exata aplicação dos recursos recebidos para os fins indicados, conforme programa de trabalho aprovado, proposto ao Órgão Público contratante.</t>
  </si>
  <si>
    <r>
      <t xml:space="preserve">CONTRATANTE: </t>
    </r>
    <r>
      <rPr>
        <sz val="8"/>
        <rFont val="Arial"/>
        <family val="2"/>
      </rPr>
      <t>Secretaria de Estado de Saúde</t>
    </r>
  </si>
  <si>
    <r>
      <t xml:space="preserve">CONTRATADA: </t>
    </r>
    <r>
      <rPr>
        <sz val="8"/>
        <rFont val="Arial"/>
        <family val="2"/>
      </rPr>
      <t>Santa Casa de Misericórdia de Assis</t>
    </r>
  </si>
  <si>
    <r>
      <t xml:space="preserve">ENTIDADE GERENCIADA: </t>
    </r>
    <r>
      <rPr>
        <sz val="8"/>
        <rFont val="Arial"/>
        <family val="2"/>
      </rPr>
      <t>Ambulatório Médico de Especialidades de Assis - AME Assis</t>
    </r>
  </si>
  <si>
    <t>13/08/2017</t>
  </si>
  <si>
    <r>
      <t xml:space="preserve">OBJETO DO CONTRATO DE GESTÃO: </t>
    </r>
    <r>
      <rPr>
        <sz val="8"/>
        <rFont val="Arial"/>
        <family val="2"/>
      </rPr>
      <t>Operacionalização da gestão e execução, pela CONTRATADA, das atividades e serviços de saúde no AMBULATÓRIO MÉDICO DE ESPECIALIDADE DE ASSIS - AME ASSIS.</t>
    </r>
  </si>
  <si>
    <t>CNPJ: 44.364.826/0002-96</t>
  </si>
  <si>
    <r>
      <rPr>
        <b/>
        <sz val="8"/>
        <rFont val="Arial"/>
        <family val="2"/>
      </rPr>
      <t>ENDEREÇO/CEP:</t>
    </r>
    <r>
      <rPr>
        <sz val="8"/>
        <rFont val="Arial"/>
        <family val="2"/>
      </rPr>
      <t xml:space="preserve"> Rua Elias Machado de Pádua, 540 - Vila Rodrigues - Assis-SP - CEP: 19.807-240</t>
    </r>
  </si>
  <si>
    <t>Santa Casa de Misericórdia de Assis</t>
  </si>
  <si>
    <t>C.N.P.J. 44.364.826/0002-96 Insc. Est. Isenta</t>
  </si>
  <si>
    <t>Ambulatório Médico de Especialidades - AME ASSIS</t>
  </si>
  <si>
    <t>001.0500.000.077/2011</t>
  </si>
  <si>
    <r>
      <rPr>
        <b/>
        <sz val="8"/>
        <rFont val="Arial"/>
        <family val="2"/>
      </rPr>
      <t>RESPONSÁVEL(IS) PELA ORGANIZAÇÃO SOCIAL:</t>
    </r>
    <r>
      <rPr>
        <sz val="8"/>
        <rFont val="Arial"/>
        <family val="2"/>
      </rPr>
      <t xml:space="preserve"> Marcos Augusto Leite</t>
    </r>
  </si>
  <si>
    <t>EXERCÍCIO: 2013</t>
  </si>
  <si>
    <t>Termo de Reti-Ratificação ao Contrato de gestão</t>
  </si>
  <si>
    <t>01/2013</t>
  </si>
  <si>
    <t xml:space="preserve">2013OB01822             </t>
  </si>
  <si>
    <t xml:space="preserve">2013OB25679 </t>
  </si>
  <si>
    <t xml:space="preserve">2013OB37389         </t>
  </si>
  <si>
    <t xml:space="preserve">2013OB03855 </t>
  </si>
  <si>
    <t xml:space="preserve">2013OB14418 </t>
  </si>
  <si>
    <t>2013OB28992</t>
  </si>
  <si>
    <t>2013OB45184</t>
  </si>
  <si>
    <t>2013OB58330</t>
  </si>
  <si>
    <t>2013OB74281</t>
  </si>
  <si>
    <t>2013OB90133</t>
  </si>
  <si>
    <t xml:space="preserve">2013OB18771   </t>
  </si>
  <si>
    <t xml:space="preserve">2013OB14681      </t>
  </si>
  <si>
    <t>Pessoal (CLT)</t>
  </si>
  <si>
    <t>Terceiros (Serviços/Locação Equipamentos)</t>
  </si>
  <si>
    <t>Materiais</t>
  </si>
  <si>
    <t>Manutenção Predial</t>
  </si>
  <si>
    <t>Investimentos</t>
  </si>
  <si>
    <t>Utilidade Pública (água, energia, telefone, gas)</t>
  </si>
  <si>
    <t>Financeiras</t>
  </si>
  <si>
    <t>Outras despesas</t>
  </si>
  <si>
    <t>01/01/2013 a 31/12/2013</t>
  </si>
  <si>
    <r>
      <t>O(s) signatário(s), na qualidade de representante(s) da Organização Social: Santa Casa de Misericórida de Assis
vem indicar, na forma abaixo detalhada, a aplicação dos recursos recebidos  no exercício supra mencionado, na importância total de R$ 6.973.830,45 (seis milhões, novecentos e setenta e três mil, oitocentos e trinta reais e quarenta e cinco centavos)</t>
    </r>
    <r>
      <rPr>
        <sz val="8"/>
        <color indexed="10"/>
        <rFont val="Arial"/>
        <family val="2"/>
      </rPr>
      <t>.</t>
    </r>
  </si>
  <si>
    <t>Provedor</t>
  </si>
  <si>
    <t>SUB-TOTAL</t>
  </si>
  <si>
    <t>SALDO DO EXERCÍCIO ANTERIOR</t>
  </si>
  <si>
    <t>DEMONSTRATIVO DA EXECUÇÃO FINANCEIRA DO CONTRATO DE GESTÃO</t>
  </si>
  <si>
    <t>Saldo Anterior</t>
  </si>
  <si>
    <t>(+) Repasses Públicos no Exercício</t>
  </si>
  <si>
    <t>(+) Receitas com Aplicações Financeiras</t>
  </si>
  <si>
    <t>(+) Outras receitas decorrentes da execução do ajuste</t>
  </si>
  <si>
    <t>(=) Total de Recursos Públicos</t>
  </si>
  <si>
    <t>(+) Recursos Próprios da Organização não Governamental</t>
  </si>
  <si>
    <t>(=) TOTAL DE RECURSOS DISPONÍVEL NO EXERCÍCIO</t>
  </si>
  <si>
    <t>(-) Despesas pagas no exercício</t>
  </si>
  <si>
    <t>(=) Recurso Público não aplicado</t>
  </si>
  <si>
    <t>Valor devolvido ao Órgão Público</t>
  </si>
  <si>
    <t>Valor autorizado para aplicação no exercício seguinte</t>
  </si>
  <si>
    <t>Seijim Higa</t>
  </si>
  <si>
    <r>
      <t xml:space="preserve">ORIGEM DOS RECURSOS (1): </t>
    </r>
    <r>
      <rPr>
        <sz val="8"/>
        <rFont val="Arial"/>
        <family val="2"/>
      </rPr>
      <t>Estadual</t>
    </r>
  </si>
  <si>
    <t>DEMONSTRAIVO DAS DESPESAS INCORRIDAS NO EXERCÍCIO</t>
  </si>
  <si>
    <t>CATEGORIA OU</t>
  </si>
  <si>
    <t>FINALIDADE DA</t>
  </si>
  <si>
    <t>DESPESA (8)</t>
  </si>
  <si>
    <t>DESPESAS</t>
  </si>
  <si>
    <t>CONTABILIZADAS</t>
  </si>
  <si>
    <t>NESTE</t>
  </si>
  <si>
    <t>EXERCÍCIO (R$)</t>
  </si>
  <si>
    <t>EM EXERCÍCIOS</t>
  </si>
  <si>
    <t>ANTERIORES E</t>
  </si>
  <si>
    <t>PAGAS NESTE</t>
  </si>
  <si>
    <t>NESTE EXERCÍCIO</t>
  </si>
  <si>
    <t>E PAGAS NESTE</t>
  </si>
  <si>
    <t>Recursos Humanos (5)</t>
  </si>
  <si>
    <t>Recursos Humanos (6)</t>
  </si>
  <si>
    <t>Medicamentos</t>
  </si>
  <si>
    <t>Generos alimentícios</t>
  </si>
  <si>
    <t>Outros materiais de consumo</t>
  </si>
  <si>
    <t>Material  médico e  hospitalar (*)</t>
  </si>
  <si>
    <t>Serviços médicos (*)</t>
  </si>
  <si>
    <t>Outros serviços de teceiros</t>
  </si>
  <si>
    <t>Locação de imóveis</t>
  </si>
  <si>
    <t>Locação diversas</t>
  </si>
  <si>
    <t>Utilidades públicas</t>
  </si>
  <si>
    <t>Combustível</t>
  </si>
  <si>
    <t>Bens e materiais permanentes</t>
  </si>
  <si>
    <t>Obras</t>
  </si>
  <si>
    <t>Despesas financeiras e bancárias</t>
  </si>
  <si>
    <t>(H)</t>
  </si>
  <si>
    <t>(I)</t>
  </si>
  <si>
    <r>
      <t xml:space="preserve">ORIGEM DOS RECURSOS (4): </t>
    </r>
    <r>
      <rPr>
        <sz val="10"/>
        <rFont val="Arial"/>
        <family val="2"/>
      </rPr>
      <t>Estadual</t>
    </r>
  </si>
  <si>
    <t>(G) TOTAL DE RECURSOS DISPONÍVEL NO EXERCÍCIO</t>
  </si>
  <si>
    <t>(J) DESPESAS PAGAS NO EXERCÍCIO (H+I)</t>
  </si>
  <si>
    <t>(K) RECURSO PÚBLICO NÃO APLICADO [E-(J-F)]</t>
  </si>
  <si>
    <t>(L) VALOR DEVOLVIDO AO ÓRGÃO PÚBLICO</t>
  </si>
  <si>
    <t>(M) VALOR AUTORIZADO PARA APLICAÇÃO NO EXERCÍCIO SEGUINTE (K-L)</t>
  </si>
  <si>
    <t>DEMONSTRATIVO DOS RECURSOS DISPONÍVEIS NO EXERCÍCIO</t>
  </si>
  <si>
    <t>DATA PREVISTA</t>
  </si>
  <si>
    <t xml:space="preserve">PARA O </t>
  </si>
  <si>
    <t>REPASSE (2)</t>
  </si>
  <si>
    <t>VALORES PREVISTOS</t>
  </si>
  <si>
    <t>(R$)</t>
  </si>
  <si>
    <t>DATA DO</t>
  </si>
  <si>
    <t>REPASSE</t>
  </si>
  <si>
    <t xml:space="preserve">NÚMERO DO </t>
  </si>
  <si>
    <t>DOCUMENTO DE</t>
  </si>
  <si>
    <t>CRÉDITO</t>
  </si>
  <si>
    <t>VALORES REPASSADOS</t>
  </si>
  <si>
    <t>(A) SALDO DO EXERCÍCIO ANTERIOR</t>
  </si>
  <si>
    <t>(B) REPASSES PUBLICOS NO EXERCÍCIO</t>
  </si>
  <si>
    <t>(C) RECEITAS COM APLICAÇÕES FINANCEIRAS DOS REPASSES PÚBLICOS</t>
  </si>
  <si>
    <t>(D) OUTRAS RECEITAS DECORRENTES DA EXECUÇÃO DO AJUSTE (3)</t>
  </si>
  <si>
    <t>(E) TOTAL DE RECURSOS PÚBLICOS (A+B+C+D)</t>
  </si>
  <si>
    <t>(G) TOTAL DE RECURSOS DISPONÍVEIS NO EXERCÍCIO (E+F)</t>
  </si>
  <si>
    <t>Assis, 29 de janeiro de 2015.</t>
  </si>
  <si>
    <t>Declaramos, na qualidade de responsáveis pela entidade supra epigrafada, sob as penas da Lei, que a despesa relacionada,  comprova a exata aplicação  dos  recursos  recebidos  para  os  fins  indicados, conforme  programa de trabalho aprovado, proposto ao Órgão Público contratante.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</si>
  <si>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</si>
  <si>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</si>
  <si>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</si>
  <si>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</si>
  <si>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</si>
  <si>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</si>
  <si>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</si>
  <si>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</si>
  <si>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</si>
  <si>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</si>
  <si>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</si>
  <si>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</si>
  <si>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TOTAL DE</t>
  </si>
  <si>
    <t>(J=H+I)</t>
  </si>
  <si>
    <t>(F) RECURSOS PRÓPRIOS DA ORGANIZAÇÃO SOCIAL</t>
  </si>
  <si>
    <t>DEMONSTRATIVO DO SALDO FINANCEIRO DO EXERCÍCIO</t>
  </si>
  <si>
    <t>Relatório - Demonstrativo do Fluxo de Caixa</t>
  </si>
  <si>
    <t> 509 - Fluxo de Caixa </t>
  </si>
  <si>
    <t>Total</t>
  </si>
  <si>
    <t>Valor</t>
  </si>
  <si>
    <t>Saldo do Mês Anterior</t>
  </si>
  <si>
    <t>RECEITAS</t>
  </si>
  <si>
    <t>-</t>
  </si>
  <si>
    <t>Contrato de Gestão / Convênio</t>
  </si>
  <si>
    <t>Receitas Financeiras</t>
  </si>
  <si>
    <t>Outras Receitas</t>
  </si>
  <si>
    <t>Salários</t>
  </si>
  <si>
    <t>13º</t>
  </si>
  <si>
    <t>Férias</t>
  </si>
  <si>
    <t>Outros</t>
  </si>
  <si>
    <t>Saldo do mês (Receitas-despesas)</t>
  </si>
  <si>
    <t>SALDO FINAL (SD Anterior +Receitas - Despesas)</t>
  </si>
  <si>
    <t> 305 - Saldo Bancário </t>
  </si>
  <si>
    <t>Conta Corrente</t>
  </si>
  <si>
    <t>Aplicações</t>
  </si>
  <si>
    <t> 511 - Composição de Saldo </t>
  </si>
  <si>
    <t>Investimento</t>
  </si>
  <si>
    <t>Custeio</t>
  </si>
  <si>
    <r>
      <rPr>
        <b/>
        <sz val="8"/>
        <rFont val="Arial"/>
        <family val="2"/>
      </rPr>
      <t>RESPONSÁVEL PELA ORGANIZAÇÃO SOCIAL:</t>
    </r>
    <r>
      <rPr>
        <sz val="8"/>
        <rFont val="Arial"/>
        <family val="2"/>
      </rPr>
      <t xml:space="preserve"> Profª. Drª Telma Gonçalves Carneiro Spera de Andrade</t>
    </r>
  </si>
  <si>
    <t>CPF: 511.192.779-49</t>
  </si>
  <si>
    <t>____________________________________________</t>
  </si>
  <si>
    <r>
      <t xml:space="preserve">     Profª. Drª </t>
    </r>
    <r>
      <rPr>
        <b/>
        <sz val="10"/>
        <rFont val="Arial"/>
        <family val="2"/>
      </rPr>
      <t>Telma Gonçalves Carneiro Spera de Andrade</t>
    </r>
  </si>
  <si>
    <t xml:space="preserve">                                                CPF 511.192.779-49</t>
  </si>
  <si>
    <t xml:space="preserve">                                               Provedora</t>
  </si>
  <si>
    <t>Relatório - Gestão em Saúde - Data: 16/02/2018 10:38</t>
  </si>
  <si>
    <t>AME ASSIS - Período: De 01 até 12/2017</t>
  </si>
  <si>
    <t>C.N.P.J. 44.364.826/0003-77 Insc. Est. Isenta</t>
  </si>
  <si>
    <t>Ambulatório Médico de Especialidades - AME OURINHOS</t>
  </si>
  <si>
    <r>
      <t xml:space="preserve">ENTIDADE GERENCIADA: </t>
    </r>
    <r>
      <rPr>
        <sz val="8"/>
        <rFont val="Arial"/>
        <family val="2"/>
      </rPr>
      <t>Ambulatório Médico de Especialidades de Ourinhos - AME Ourinhos</t>
    </r>
  </si>
  <si>
    <t>CNPJ: 44.364.826/0003-77</t>
  </si>
  <si>
    <r>
      <rPr>
        <b/>
        <sz val="8"/>
        <rFont val="Arial"/>
        <family val="2"/>
      </rPr>
      <t>ENDEREÇO/CEP:</t>
    </r>
    <r>
      <rPr>
        <sz val="8"/>
        <rFont val="Arial"/>
        <family val="2"/>
      </rPr>
      <t xml:space="preserve"> Avenida Vitalina Marcuso , 1550 - Jardim das Paineiras - Ourinhos/SP - CEP: 19910-206</t>
    </r>
  </si>
  <si>
    <r>
      <t xml:space="preserve">OBJETO DO CONTRATO DE GESTÃO: </t>
    </r>
    <r>
      <rPr>
        <sz val="8"/>
        <rFont val="Arial"/>
        <family val="2"/>
      </rPr>
      <t>Operacionalização da gestão e execução, pela CONTRATADA, das atividades e serviços de saúde no AMBULATÓRIO MÉDICO DE ESPECIALIDADE DE OURINHOS - AME OURINHOS.</t>
    </r>
  </si>
  <si>
    <t>0001.0500.000.029/2017</t>
  </si>
  <si>
    <t>01/10//2017</t>
  </si>
  <si>
    <t>01/10/2022</t>
  </si>
  <si>
    <t>EXERCÍCIO: 2019</t>
  </si>
  <si>
    <t>O(s) signatário(s), na qualidade de representante(s) da Organização Social:  Santa  Casa  de  Misericórida de Assis vem indicar, na forma
abaixo detalhada, as despesas incorridas e paga no exercício de 2019 bem como as despesas a pagar no exercício seguinte.</t>
  </si>
  <si>
    <t>Assis, 28 de fevereiro de 2020.</t>
  </si>
  <si>
    <t>total</t>
  </si>
  <si>
    <t>Termo de Retirratificação</t>
  </si>
  <si>
    <t>01/2019</t>
  </si>
  <si>
    <t>31/12/2019</t>
  </si>
  <si>
    <t>02/2019</t>
  </si>
  <si>
    <t>03/2019</t>
  </si>
  <si>
    <t>2019OB01097</t>
  </si>
  <si>
    <t>2019OB31664</t>
  </si>
  <si>
    <t>2019OB17694</t>
  </si>
  <si>
    <t>2019OB23910</t>
  </si>
  <si>
    <t>2019OB42709</t>
  </si>
  <si>
    <t>2019OB58120</t>
  </si>
  <si>
    <t>2019OB70602</t>
  </si>
  <si>
    <t>2019OB79892</t>
  </si>
  <si>
    <t>2019OB82420</t>
  </si>
  <si>
    <t>2019OB90397</t>
  </si>
  <si>
    <t>2019OB93971</t>
  </si>
  <si>
    <t>2019OBA2322</t>
  </si>
  <si>
    <t>2019OBA5387</t>
  </si>
  <si>
    <t>2019OBC1103</t>
  </si>
  <si>
    <t>2019OBD9651</t>
  </si>
  <si>
    <t>2019OBE3398</t>
  </si>
  <si>
    <t>2019OB03102</t>
  </si>
  <si>
    <t>2019OB07411</t>
  </si>
  <si>
    <t>2019OB08560</t>
  </si>
  <si>
    <t>2019OB10713</t>
  </si>
  <si>
    <t>______________________________________________________________________</t>
  </si>
  <si>
    <t>Provedora</t>
  </si>
  <si>
    <t>CPF 511.192.779-49</t>
  </si>
  <si>
    <t>Profª. Drª Telma Gonçalves Carneiro Spera de Andrade</t>
  </si>
  <si>
    <t>NESTE EXERCÍCIO A</t>
  </si>
  <si>
    <t>PAGAR EM</t>
  </si>
  <si>
    <t>EXERCÍCIOS</t>
  </si>
  <si>
    <t>SEGUINTES (R$)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</si>
</sst>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-* #,##0.00_-;\-* #,##0.00_-;_-* &quot;-&quot;??_-;_-@_-"/>
  </numFmts>
  <fonts count="21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8"/>
      <color indexed="10"/>
      <name val="Arial"/>
      <family val="2"/>
    </font>
    <font>
      <b/>
      <sz val="12"/>
      <name val="Arial"/>
      <family val="2"/>
    </font>
    <font>
      <sz val="11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b/>
      <sz val="11"/>
      <color rgb="FFFFFFFF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rgb="FF696969"/>
      <name val="Verdana"/>
      <family val="2"/>
    </font>
    <font>
      <sz val="8"/>
      <color rgb="FF000000"/>
      <name val="Verdana"/>
      <family val="2"/>
    </font>
    <font>
      <sz val="11"/>
      <name val="Arial"/>
      <family val="2"/>
    </font>
    <font>
      <b/>
      <sz val="11"/>
      <name val="Arial"/>
      <family val="2"/>
    </font>
    <font>
      <b/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/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 style="medium">
        <color rgb="FFCFCFCF"/>
      </left>
      <right style="medium">
        <color rgb="FFCFCFCF"/>
      </right>
      <top/>
      <bottom style="medium">
        <color rgb="FFCFCFCF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7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left" wrapText="1"/>
    </xf>
    <xf numFmtId="0" fontId="0" fillId="0" borderId="0" xfId="0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4" fontId="2" fillId="0" borderId="1" xfId="0" applyNumberFormat="1" applyFont="1" applyBorder="1" applyAlignment="1">
      <alignment wrapText="1"/>
    </xf>
    <xf numFmtId="4" fontId="0" fillId="0" borderId="0" xfId="0" applyNumberFormat="1"/>
    <xf numFmtId="0" fontId="3" fillId="0" borderId="0" xfId="0" applyFont="1" applyAlignment="1">
      <alignment horizontal="left"/>
    </xf>
    <xf numFmtId="14" fontId="2" fillId="2" borderId="1" xfId="0" applyNumberFormat="1" applyFont="1" applyFill="1" applyBorder="1" applyAlignment="1">
      <alignment horizontal="center" wrapText="1"/>
    </xf>
    <xf numFmtId="0" fontId="3" fillId="0" borderId="0" xfId="0" applyFont="1" applyAlignment="1">
      <alignment horizontal="left" wrapText="1"/>
    </xf>
    <xf numFmtId="0" fontId="4" fillId="0" borderId="0" xfId="0" applyFont="1" applyAlignment="1">
      <alignment horizontal="left" wrapText="1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/>
    <xf numFmtId="0" fontId="2" fillId="0" borderId="0" xfId="0" applyFont="1" applyBorder="1" applyAlignment="1">
      <alignment wrapText="1"/>
    </xf>
    <xf numFmtId="0" fontId="5" fillId="0" borderId="0" xfId="0" applyFont="1" applyAlignment="1">
      <alignment horizontal="center"/>
    </xf>
    <xf numFmtId="4" fontId="2" fillId="0" borderId="1" xfId="0" applyNumberFormat="1" applyFont="1" applyBorder="1" applyAlignment="1">
      <alignment horizontal="right" wrapText="1"/>
    </xf>
    <xf numFmtId="43" fontId="2" fillId="0" borderId="1" xfId="1" applyFont="1" applyBorder="1" applyAlignment="1">
      <alignment horizontal="right" wrapText="1"/>
    </xf>
    <xf numFmtId="43" fontId="2" fillId="0" borderId="2" xfId="1" applyFont="1" applyBorder="1" applyAlignment="1">
      <alignment wrapText="1"/>
    </xf>
    <xf numFmtId="164" fontId="2" fillId="0" borderId="0" xfId="0" applyNumberFormat="1" applyFont="1" applyAlignment="1">
      <alignment horizontal="left" wrapText="1"/>
    </xf>
    <xf numFmtId="43" fontId="2" fillId="0" borderId="0" xfId="1" applyFont="1" applyAlignment="1">
      <alignment wrapText="1"/>
    </xf>
    <xf numFmtId="43" fontId="0" fillId="0" borderId="0" xfId="0" applyNumberFormat="1"/>
    <xf numFmtId="14" fontId="0" fillId="0" borderId="0" xfId="0" applyNumberFormat="1"/>
    <xf numFmtId="0" fontId="4" fillId="2" borderId="1" xfId="0" applyFont="1" applyFill="1" applyBorder="1" applyAlignment="1">
      <alignment horizontal="left" wrapText="1"/>
    </xf>
    <xf numFmtId="49" fontId="4" fillId="2" borderId="1" xfId="0" applyNumberFormat="1" applyFont="1" applyFill="1" applyBorder="1" applyAlignment="1">
      <alignment horizontal="center" wrapText="1"/>
    </xf>
    <xf numFmtId="14" fontId="4" fillId="2" borderId="1" xfId="0" applyNumberFormat="1" applyFont="1" applyFill="1" applyBorder="1" applyAlignment="1">
      <alignment horizontal="center" wrapText="1"/>
    </xf>
    <xf numFmtId="43" fontId="4" fillId="2" borderId="1" xfId="1" applyFont="1" applyFill="1" applyBorder="1" applyAlignment="1">
      <alignment horizontal="left" wrapText="1"/>
    </xf>
    <xf numFmtId="49" fontId="4" fillId="2" borderId="1" xfId="0" applyNumberFormat="1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43" fontId="4" fillId="2" borderId="1" xfId="1" applyFont="1" applyFill="1" applyBorder="1" applyAlignment="1">
      <alignment horizontal="left" vertical="center" wrapText="1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3" xfId="0" applyFont="1" applyBorder="1" applyAlignment="1">
      <alignment wrapText="1"/>
    </xf>
    <xf numFmtId="0" fontId="2" fillId="0" borderId="2" xfId="0" applyFont="1" applyBorder="1" applyAlignment="1">
      <alignment wrapText="1"/>
    </xf>
    <xf numFmtId="14" fontId="2" fillId="2" borderId="2" xfId="0" applyNumberFormat="1" applyFont="1" applyFill="1" applyBorder="1" applyAlignment="1">
      <alignment horizontal="center" wrapText="1"/>
    </xf>
    <xf numFmtId="0" fontId="2" fillId="0" borderId="3" xfId="0" applyFont="1" applyBorder="1" applyAlignment="1"/>
    <xf numFmtId="0" fontId="2" fillId="0" borderId="2" xfId="0" applyFont="1" applyBorder="1" applyAlignment="1"/>
    <xf numFmtId="43" fontId="12" fillId="0" borderId="0" xfId="1" applyFont="1" applyBorder="1" applyAlignment="1">
      <alignment horizontal="right" wrapText="1"/>
    </xf>
    <xf numFmtId="43" fontId="12" fillId="0" borderId="1" xfId="1" applyFont="1" applyBorder="1" applyAlignment="1">
      <alignment horizontal="right" wrapText="1"/>
    </xf>
    <xf numFmtId="43" fontId="2" fillId="0" borderId="2" xfId="1" applyFont="1" applyBorder="1" applyAlignment="1">
      <alignment horizontal="right" wrapText="1"/>
    </xf>
    <xf numFmtId="4" fontId="4" fillId="0" borderId="2" xfId="0" applyNumberFormat="1" applyFont="1" applyBorder="1" applyAlignment="1">
      <alignment wrapText="1"/>
    </xf>
    <xf numFmtId="4" fontId="4" fillId="2" borderId="2" xfId="0" applyNumberFormat="1" applyFont="1" applyFill="1" applyBorder="1" applyAlignment="1">
      <alignment wrapText="1"/>
    </xf>
    <xf numFmtId="0" fontId="2" fillId="0" borderId="4" xfId="0" applyFont="1" applyBorder="1" applyAlignment="1">
      <alignment horizontal="center" wrapText="1"/>
    </xf>
    <xf numFmtId="4" fontId="2" fillId="0" borderId="4" xfId="0" applyNumberFormat="1" applyFont="1" applyBorder="1" applyAlignment="1">
      <alignment horizontal="center" wrapText="1"/>
    </xf>
    <xf numFmtId="0" fontId="2" fillId="0" borderId="4" xfId="0" applyFont="1" applyBorder="1" applyAlignment="1">
      <alignment horizontal="left" vertical="center"/>
    </xf>
    <xf numFmtId="14" fontId="2" fillId="2" borderId="4" xfId="0" applyNumberFormat="1" applyFont="1" applyFill="1" applyBorder="1" applyAlignment="1">
      <alignment horizontal="center" wrapText="1"/>
    </xf>
    <xf numFmtId="43" fontId="13" fillId="3" borderId="0" xfId="1" applyFont="1" applyFill="1" applyBorder="1" applyAlignment="1">
      <alignment horizontal="right" wrapText="1"/>
    </xf>
    <xf numFmtId="0" fontId="0" fillId="0" borderId="1" xfId="0" applyBorder="1"/>
    <xf numFmtId="0" fontId="9" fillId="0" borderId="1" xfId="0" applyFont="1" applyBorder="1" applyAlignment="1">
      <alignment horizontal="center"/>
    </xf>
    <xf numFmtId="0" fontId="5" fillId="0" borderId="1" xfId="0" applyFont="1" applyBorder="1"/>
    <xf numFmtId="43" fontId="0" fillId="0" borderId="1" xfId="1" applyFont="1" applyBorder="1"/>
    <xf numFmtId="0" fontId="5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43" fontId="9" fillId="0" borderId="1" xfId="1" applyFont="1" applyBorder="1"/>
    <xf numFmtId="0" fontId="9" fillId="0" borderId="0" xfId="0" applyFont="1" applyFill="1" applyBorder="1" applyAlignment="1">
      <alignment wrapText="1"/>
    </xf>
    <xf numFmtId="0" fontId="4" fillId="0" borderId="5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5" fillId="0" borderId="1" xfId="0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0" fillId="0" borderId="6" xfId="0" applyBorder="1"/>
    <xf numFmtId="43" fontId="10" fillId="2" borderId="11" xfId="1" applyFont="1" applyFill="1" applyBorder="1" applyAlignment="1">
      <alignment vertical="center"/>
    </xf>
    <xf numFmtId="0" fontId="3" fillId="2" borderId="0" xfId="0" applyFont="1" applyFill="1" applyAlignment="1">
      <alignment wrapText="1"/>
    </xf>
    <xf numFmtId="49" fontId="4" fillId="2" borderId="0" xfId="0" applyNumberFormat="1" applyFont="1" applyFill="1" applyBorder="1" applyAlignment="1">
      <alignment horizontal="center" vertical="center" wrapText="1"/>
    </xf>
    <xf numFmtId="49" fontId="4" fillId="2" borderId="5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0" fontId="0" fillId="0" borderId="5" xfId="0" applyBorder="1"/>
    <xf numFmtId="0" fontId="0" fillId="0" borderId="0" xfId="0" applyBorder="1"/>
    <xf numFmtId="0" fontId="4" fillId="2" borderId="4" xfId="0" applyFont="1" applyFill="1" applyBorder="1" applyAlignment="1">
      <alignment horizontal="center" wrapText="1"/>
    </xf>
    <xf numFmtId="0" fontId="4" fillId="2" borderId="7" xfId="0" applyFont="1" applyFill="1" applyBorder="1" applyAlignment="1">
      <alignment horizontal="center" wrapText="1"/>
    </xf>
    <xf numFmtId="0" fontId="4" fillId="2" borderId="8" xfId="0" applyFont="1" applyFill="1" applyBorder="1" applyAlignment="1">
      <alignment horizontal="center" wrapText="1"/>
    </xf>
    <xf numFmtId="49" fontId="4" fillId="2" borderId="4" xfId="0" applyNumberFormat="1" applyFont="1" applyFill="1" applyBorder="1" applyAlignment="1">
      <alignment horizontal="center" vertical="center" wrapText="1"/>
    </xf>
    <xf numFmtId="49" fontId="4" fillId="2" borderId="7" xfId="0" applyNumberFormat="1" applyFont="1" applyFill="1" applyBorder="1" applyAlignment="1">
      <alignment horizontal="center" vertical="center" wrapText="1"/>
    </xf>
    <xf numFmtId="0" fontId="0" fillId="0" borderId="8" xfId="0" applyBorder="1"/>
    <xf numFmtId="0" fontId="0" fillId="4" borderId="0" xfId="0" applyFill="1" applyBorder="1"/>
    <xf numFmtId="0" fontId="0" fillId="4" borderId="1" xfId="0" applyFill="1" applyBorder="1"/>
    <xf numFmtId="0" fontId="4" fillId="0" borderId="3" xfId="0" applyFont="1" applyBorder="1"/>
    <xf numFmtId="0" fontId="0" fillId="0" borderId="11" xfId="0" applyBorder="1"/>
    <xf numFmtId="0" fontId="0" fillId="0" borderId="2" xfId="0" applyBorder="1"/>
    <xf numFmtId="0" fontId="4" fillId="0" borderId="12" xfId="0" applyFont="1" applyBorder="1"/>
    <xf numFmtId="0" fontId="4" fillId="0" borderId="13" xfId="0" applyFont="1" applyFill="1" applyBorder="1"/>
    <xf numFmtId="0" fontId="4" fillId="4" borderId="13" xfId="0" applyFont="1" applyFill="1" applyBorder="1"/>
    <xf numFmtId="0" fontId="4" fillId="0" borderId="9" xfId="0" applyFont="1" applyFill="1" applyBorder="1"/>
    <xf numFmtId="0" fontId="4" fillId="0" borderId="3" xfId="0" applyFont="1" applyFill="1" applyBorder="1"/>
    <xf numFmtId="0" fontId="4" fillId="2" borderId="3" xfId="0" applyFont="1" applyFill="1" applyBorder="1" applyAlignment="1">
      <alignment vertical="center"/>
    </xf>
    <xf numFmtId="43" fontId="9" fillId="0" borderId="1" xfId="0" applyNumberFormat="1" applyFont="1" applyBorder="1"/>
    <xf numFmtId="43" fontId="0" fillId="0" borderId="0" xfId="1" applyFont="1"/>
    <xf numFmtId="0" fontId="2" fillId="0" borderId="0" xfId="0" applyFont="1" applyAlignment="1">
      <alignment horizontal="justify" wrapText="1"/>
    </xf>
    <xf numFmtId="0" fontId="4" fillId="2" borderId="4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2" fillId="0" borderId="0" xfId="0" applyFont="1" applyAlignment="1">
      <alignment horizontal="justify" wrapText="1"/>
    </xf>
    <xf numFmtId="43" fontId="14" fillId="0" borderId="1" xfId="1" applyFont="1" applyBorder="1" applyAlignment="1">
      <alignment vertical="center"/>
    </xf>
    <xf numFmtId="43" fontId="14" fillId="2" borderId="1" xfId="1" applyFont="1" applyFill="1" applyBorder="1" applyAlignment="1">
      <alignment vertical="center"/>
    </xf>
    <xf numFmtId="43" fontId="14" fillId="2" borderId="8" xfId="1" applyFont="1" applyFill="1" applyBorder="1" applyAlignment="1">
      <alignment vertical="center"/>
    </xf>
    <xf numFmtId="43" fontId="15" fillId="0" borderId="1" xfId="1" applyFont="1" applyBorder="1" applyAlignment="1">
      <alignment vertical="center"/>
    </xf>
    <xf numFmtId="43" fontId="15" fillId="2" borderId="1" xfId="1" applyFont="1" applyFill="1" applyBorder="1" applyAlignment="1">
      <alignment vertical="center"/>
    </xf>
    <xf numFmtId="43" fontId="15" fillId="2" borderId="8" xfId="1" applyFont="1" applyFill="1" applyBorder="1" applyAlignment="1">
      <alignment vertical="center"/>
    </xf>
    <xf numFmtId="43" fontId="0" fillId="0" borderId="5" xfId="1" applyFont="1" applyBorder="1" applyAlignment="1">
      <alignment vertical="center"/>
    </xf>
    <xf numFmtId="0" fontId="2" fillId="2" borderId="0" xfId="0" applyFont="1" applyFill="1" applyAlignment="1"/>
    <xf numFmtId="0" fontId="2" fillId="0" borderId="0" xfId="0" applyFont="1" applyAlignment="1">
      <alignment horizontal="left" wrapText="1"/>
    </xf>
    <xf numFmtId="0" fontId="5" fillId="0" borderId="0" xfId="0" applyFont="1" applyAlignment="1">
      <alignment horizontal="left"/>
    </xf>
    <xf numFmtId="0" fontId="16" fillId="0" borderId="16" xfId="0" applyFont="1" applyBorder="1"/>
    <xf numFmtId="0" fontId="0" fillId="0" borderId="18" xfId="0" applyBorder="1" applyAlignment="1">
      <alignment wrapText="1"/>
    </xf>
    <xf numFmtId="4" fontId="0" fillId="0" borderId="18" xfId="0" applyNumberFormat="1" applyBorder="1" applyAlignment="1">
      <alignment horizontal="right" wrapText="1"/>
    </xf>
    <xf numFmtId="4" fontId="11" fillId="0" borderId="18" xfId="0" applyNumberFormat="1" applyFont="1" applyBorder="1" applyAlignment="1">
      <alignment horizontal="right" wrapText="1"/>
    </xf>
    <xf numFmtId="0" fontId="0" fillId="0" borderId="18" xfId="0" applyBorder="1" applyAlignment="1">
      <alignment horizontal="center" wrapText="1"/>
    </xf>
    <xf numFmtId="0" fontId="0" fillId="0" borderId="18" xfId="0" applyBorder="1" applyAlignment="1">
      <alignment horizontal="right" wrapText="1"/>
    </xf>
    <xf numFmtId="0" fontId="11" fillId="0" borderId="18" xfId="0" applyFont="1" applyBorder="1" applyAlignment="1">
      <alignment horizontal="right" wrapText="1"/>
    </xf>
    <xf numFmtId="0" fontId="11" fillId="0" borderId="18" xfId="0" applyFont="1" applyBorder="1" applyAlignment="1">
      <alignment wrapText="1"/>
    </xf>
    <xf numFmtId="14" fontId="0" fillId="0" borderId="0" xfId="1" applyNumberFormat="1" applyFont="1"/>
    <xf numFmtId="17" fontId="0" fillId="0" borderId="0" xfId="0" applyNumberFormat="1"/>
    <xf numFmtId="10" fontId="0" fillId="0" borderId="0" xfId="0" applyNumberFormat="1"/>
    <xf numFmtId="43" fontId="9" fillId="0" borderId="0" xfId="0" applyNumberFormat="1" applyFont="1"/>
    <xf numFmtId="0" fontId="1" fillId="0" borderId="0" xfId="0" applyFont="1"/>
    <xf numFmtId="49" fontId="1" fillId="2" borderId="1" xfId="0" applyNumberFormat="1" applyFont="1" applyFill="1" applyBorder="1"/>
    <xf numFmtId="49" fontId="1" fillId="2" borderId="11" xfId="0" applyNumberFormat="1" applyFont="1" applyFill="1" applyBorder="1"/>
    <xf numFmtId="0" fontId="1" fillId="2" borderId="1" xfId="0" applyFont="1" applyFill="1" applyBorder="1" applyAlignment="1">
      <alignment horizontal="center"/>
    </xf>
    <xf numFmtId="43" fontId="10" fillId="2" borderId="1" xfId="1" applyFont="1" applyFill="1" applyBorder="1" applyAlignment="1">
      <alignment horizontal="center"/>
    </xf>
    <xf numFmtId="14" fontId="0" fillId="2" borderId="1" xfId="0" applyNumberFormat="1" applyFill="1" applyBorder="1" applyAlignment="1">
      <alignment horizontal="center"/>
    </xf>
    <xf numFmtId="14" fontId="1" fillId="2" borderId="1" xfId="0" applyNumberFormat="1" applyFont="1" applyFill="1" applyBorder="1" applyAlignment="1">
      <alignment horizontal="center"/>
    </xf>
    <xf numFmtId="0" fontId="20" fillId="0" borderId="0" xfId="0" applyFont="1"/>
    <xf numFmtId="0" fontId="1" fillId="0" borderId="0" xfId="0" applyFont="1" applyAlignment="1">
      <alignment horizontal="left"/>
    </xf>
    <xf numFmtId="0" fontId="19" fillId="0" borderId="0" xfId="0" applyFont="1" applyAlignment="1">
      <alignment vertical="center"/>
    </xf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43" fontId="1" fillId="2" borderId="1" xfId="1" applyFont="1" applyFill="1" applyBorder="1" applyAlignment="1">
      <alignment vertical="center"/>
    </xf>
    <xf numFmtId="43" fontId="0" fillId="0" borderId="1" xfId="1" applyFont="1" applyBorder="1" applyAlignment="1">
      <alignment vertical="center"/>
    </xf>
    <xf numFmtId="0" fontId="2" fillId="0" borderId="0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4" fillId="0" borderId="0" xfId="0" applyFont="1" applyAlignment="1">
      <alignment horizontal="left" wrapText="1"/>
    </xf>
    <xf numFmtId="0" fontId="4" fillId="0" borderId="4" xfId="0" applyFont="1" applyBorder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0" fontId="4" fillId="0" borderId="13" xfId="0" applyFont="1" applyBorder="1" applyAlignment="1">
      <alignment horizontal="right" wrapText="1"/>
    </xf>
    <xf numFmtId="0" fontId="4" fillId="0" borderId="0" xfId="0" applyFont="1" applyBorder="1" applyAlignment="1">
      <alignment horizontal="right" wrapText="1"/>
    </xf>
    <xf numFmtId="0" fontId="4" fillId="0" borderId="15" xfId="0" applyFont="1" applyBorder="1" applyAlignment="1">
      <alignment horizontal="right" wrapText="1"/>
    </xf>
    <xf numFmtId="0" fontId="4" fillId="2" borderId="0" xfId="0" applyFont="1" applyFill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4" fillId="0" borderId="0" xfId="0" applyFont="1" applyBorder="1" applyAlignment="1">
      <alignment horizontal="left" wrapText="1"/>
    </xf>
    <xf numFmtId="0" fontId="4" fillId="0" borderId="12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4" fillId="0" borderId="14" xfId="0" applyFont="1" applyBorder="1" applyAlignment="1">
      <alignment horizontal="center" wrapText="1"/>
    </xf>
    <xf numFmtId="0" fontId="2" fillId="0" borderId="1" xfId="0" applyFont="1" applyBorder="1" applyAlignment="1">
      <alignment horizontal="left" vertical="top"/>
    </xf>
    <xf numFmtId="0" fontId="8" fillId="0" borderId="0" xfId="0" applyFont="1" applyAlignment="1">
      <alignment horizontal="center"/>
    </xf>
    <xf numFmtId="0" fontId="2" fillId="0" borderId="0" xfId="0" applyFont="1" applyAlignment="1">
      <alignment horizontal="justify" wrapText="1"/>
    </xf>
    <xf numFmtId="0" fontId="2" fillId="2" borderId="0" xfId="0" applyFont="1" applyFill="1" applyAlignment="1">
      <alignment horizontal="left" wrapText="1"/>
    </xf>
    <xf numFmtId="0" fontId="3" fillId="2" borderId="0" xfId="0" applyFont="1" applyFill="1" applyAlignment="1">
      <alignment horizontal="left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 vertical="top" wrapText="1"/>
    </xf>
    <xf numFmtId="0" fontId="5" fillId="0" borderId="0" xfId="0" applyFont="1" applyAlignment="1">
      <alignment horizontal="center"/>
    </xf>
    <xf numFmtId="0" fontId="4" fillId="0" borderId="12" xfId="0" applyFont="1" applyBorder="1" applyAlignment="1">
      <alignment horizontal="right" wrapText="1"/>
    </xf>
    <xf numFmtId="0" fontId="4" fillId="0" borderId="5" xfId="0" applyFont="1" applyBorder="1" applyAlignment="1">
      <alignment horizontal="right" wrapText="1"/>
    </xf>
    <xf numFmtId="0" fontId="4" fillId="0" borderId="14" xfId="0" applyFont="1" applyBorder="1" applyAlignment="1">
      <alignment horizontal="right" wrapText="1"/>
    </xf>
    <xf numFmtId="0" fontId="4" fillId="0" borderId="1" xfId="0" applyFont="1" applyBorder="1" applyAlignment="1">
      <alignment horizontal="center" wrapText="1"/>
    </xf>
    <xf numFmtId="0" fontId="4" fillId="0" borderId="9" xfId="0" applyFont="1" applyBorder="1" applyAlignment="1">
      <alignment horizontal="right" wrapText="1"/>
    </xf>
    <xf numFmtId="0" fontId="4" fillId="0" borderId="6" xfId="0" applyFont="1" applyBorder="1" applyAlignment="1">
      <alignment horizontal="right" wrapText="1"/>
    </xf>
    <xf numFmtId="0" fontId="4" fillId="0" borderId="10" xfId="0" applyFont="1" applyBorder="1" applyAlignment="1">
      <alignment horizontal="right" wrapText="1"/>
    </xf>
    <xf numFmtId="0" fontId="3" fillId="0" borderId="0" xfId="0" applyFont="1" applyAlignment="1">
      <alignment horizontal="left" wrapText="1"/>
    </xf>
    <xf numFmtId="0" fontId="7" fillId="0" borderId="0" xfId="0" applyFont="1" applyAlignment="1">
      <alignment horizontal="center"/>
    </xf>
    <xf numFmtId="0" fontId="1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6" xfId="0" applyFont="1" applyBorder="1" applyAlignment="1">
      <alignment horizontal="center"/>
    </xf>
    <xf numFmtId="0" fontId="18" fillId="0" borderId="0" xfId="0" applyFont="1" applyAlignment="1">
      <alignment horizontal="center" vertical="center"/>
    </xf>
    <xf numFmtId="0" fontId="4" fillId="2" borderId="0" xfId="0" applyFont="1" applyFill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6" fillId="0" borderId="0" xfId="0" applyFont="1" applyAlignment="1">
      <alignment wrapText="1"/>
    </xf>
    <xf numFmtId="0" fontId="0" fillId="0" borderId="17" xfId="0" applyBorder="1" applyAlignment="1">
      <alignment wrapText="1"/>
    </xf>
    <xf numFmtId="0" fontId="0" fillId="0" borderId="19" xfId="0" applyBorder="1" applyAlignment="1">
      <alignment wrapText="1"/>
    </xf>
    <xf numFmtId="0" fontId="0" fillId="0" borderId="0" xfId="0" applyAlignment="1">
      <alignment horizontal="center" wrapText="1"/>
    </xf>
    <xf numFmtId="0" fontId="17" fillId="0" borderId="0" xfId="0" applyFont="1" applyAlignment="1">
      <alignment horizont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0</xdr:row>
      <xdr:rowOff>0</xdr:rowOff>
    </xdr:from>
    <xdr:to>
      <xdr:col>2</xdr:col>
      <xdr:colOff>180975</xdr:colOff>
      <xdr:row>2</xdr:row>
      <xdr:rowOff>133350</xdr:rowOff>
    </xdr:to>
    <xdr:pic>
      <xdr:nvPicPr>
        <xdr:cNvPr id="1221" name="Picture 23" descr="Logotipo AME ASSIS - SANTA CASA 5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" y="0"/>
          <a:ext cx="157162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1019175</xdr:colOff>
      <xdr:row>0</xdr:row>
      <xdr:rowOff>28575</xdr:rowOff>
    </xdr:from>
    <xdr:to>
      <xdr:col>5</xdr:col>
      <xdr:colOff>895350</xdr:colOff>
      <xdr:row>2</xdr:row>
      <xdr:rowOff>38100</xdr:rowOff>
    </xdr:to>
    <xdr:pic>
      <xdr:nvPicPr>
        <xdr:cNvPr id="1222" name="Picture 24" descr="logosp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962525" y="28575"/>
          <a:ext cx="1133475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0</xdr:row>
      <xdr:rowOff>76200</xdr:rowOff>
    </xdr:from>
    <xdr:to>
      <xdr:col>0</xdr:col>
      <xdr:colOff>1104900</xdr:colOff>
      <xdr:row>3</xdr:row>
      <xdr:rowOff>38100</xdr:rowOff>
    </xdr:to>
    <xdr:pic>
      <xdr:nvPicPr>
        <xdr:cNvPr id="3151" name="Imagem 1" descr="AME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3350" y="76200"/>
          <a:ext cx="97155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1352550</xdr:colOff>
      <xdr:row>0</xdr:row>
      <xdr:rowOff>85725</xdr:rowOff>
    </xdr:from>
    <xdr:to>
      <xdr:col>3</xdr:col>
      <xdr:colOff>1147445</xdr:colOff>
      <xdr:row>4</xdr:row>
      <xdr:rowOff>150495</xdr:rowOff>
    </xdr:to>
    <xdr:pic>
      <xdr:nvPicPr>
        <xdr:cNvPr id="3" name="Imagem 2" descr="Cabeçalho - atualizado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52550" y="85725"/>
          <a:ext cx="3938270" cy="8077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270"/>
  <sheetViews>
    <sheetView showGridLines="0" view="pageLayout" zoomScaleNormal="125" zoomScaleSheetLayoutView="150" workbookViewId="0">
      <selection activeCell="B60" sqref="B60:F70"/>
    </sheetView>
  </sheetViews>
  <sheetFormatPr defaultRowHeight="12.75" x14ac:dyDescent="0.2"/>
  <cols>
    <col min="1" max="1" width="5.140625" customWidth="1"/>
    <col min="2" max="2" width="18.5703125" customWidth="1"/>
    <col min="3" max="3" width="17.5703125" customWidth="1"/>
    <col min="4" max="4" width="17.85546875" customWidth="1"/>
    <col min="5" max="5" width="18.85546875" bestFit="1" customWidth="1"/>
    <col min="6" max="6" width="13.85546875" customWidth="1"/>
    <col min="9" max="9" width="10.140625" bestFit="1" customWidth="1"/>
  </cols>
  <sheetData>
    <row r="1" spans="2:6" ht="15" x14ac:dyDescent="0.25">
      <c r="C1" s="155" t="s">
        <v>35</v>
      </c>
      <c r="D1" s="155"/>
      <c r="E1" s="155"/>
    </row>
    <row r="2" spans="2:6" ht="15" x14ac:dyDescent="0.25">
      <c r="C2" s="155" t="s">
        <v>37</v>
      </c>
      <c r="D2" s="155"/>
      <c r="E2" s="155"/>
    </row>
    <row r="3" spans="2:6" ht="15" x14ac:dyDescent="0.25">
      <c r="C3" s="155" t="s">
        <v>36</v>
      </c>
      <c r="D3" s="155"/>
      <c r="E3" s="155"/>
    </row>
    <row r="4" spans="2:6" x14ac:dyDescent="0.2">
      <c r="C4" s="17"/>
      <c r="D4" s="17"/>
      <c r="E4" s="17"/>
    </row>
    <row r="5" spans="2:6" x14ac:dyDescent="0.2">
      <c r="B5" s="159" t="s">
        <v>17</v>
      </c>
      <c r="C5" s="159"/>
      <c r="D5" s="159"/>
      <c r="E5" s="159"/>
      <c r="F5" s="159"/>
    </row>
    <row r="6" spans="2:6" x14ac:dyDescent="0.2">
      <c r="B6" s="159" t="s">
        <v>15</v>
      </c>
      <c r="C6" s="159"/>
      <c r="D6" s="159"/>
      <c r="E6" s="159"/>
      <c r="F6" s="159"/>
    </row>
    <row r="8" spans="2:6" x14ac:dyDescent="0.2">
      <c r="B8" s="141" t="s">
        <v>28</v>
      </c>
      <c r="C8" s="141"/>
      <c r="D8" s="141"/>
      <c r="E8" s="141"/>
      <c r="F8" s="141"/>
    </row>
    <row r="9" spans="2:6" ht="12.75" customHeight="1" x14ac:dyDescent="0.2">
      <c r="B9" s="141" t="s">
        <v>29</v>
      </c>
      <c r="C9" s="141"/>
      <c r="D9" s="141"/>
      <c r="E9" s="141"/>
      <c r="F9" s="141"/>
    </row>
    <row r="10" spans="2:6" x14ac:dyDescent="0.2">
      <c r="B10" s="141" t="s">
        <v>30</v>
      </c>
      <c r="C10" s="141"/>
      <c r="D10" s="141"/>
      <c r="E10" s="141"/>
      <c r="F10" s="141"/>
    </row>
    <row r="11" spans="2:6" x14ac:dyDescent="0.2">
      <c r="B11" s="147" t="s">
        <v>33</v>
      </c>
      <c r="C11" s="147"/>
      <c r="D11" s="147"/>
      <c r="E11" s="147"/>
      <c r="F11" s="147"/>
    </row>
    <row r="12" spans="2:6" x14ac:dyDescent="0.2">
      <c r="B12" s="157" t="s">
        <v>34</v>
      </c>
      <c r="C12" s="158"/>
      <c r="D12" s="158"/>
      <c r="E12" s="158"/>
      <c r="F12" s="158"/>
    </row>
    <row r="13" spans="2:6" ht="12.75" customHeight="1" x14ac:dyDescent="0.2">
      <c r="B13" s="157" t="s">
        <v>39</v>
      </c>
      <c r="C13" s="158"/>
      <c r="D13" s="158"/>
      <c r="E13" s="158"/>
      <c r="F13" s="158"/>
    </row>
    <row r="14" spans="2:6" ht="24.75" customHeight="1" x14ac:dyDescent="0.2">
      <c r="B14" s="160" t="s">
        <v>32</v>
      </c>
      <c r="C14" s="160"/>
      <c r="D14" s="160"/>
      <c r="E14" s="160"/>
      <c r="F14" s="160"/>
    </row>
    <row r="15" spans="2:6" ht="12.75" customHeight="1" x14ac:dyDescent="0.2">
      <c r="B15" s="147" t="s">
        <v>40</v>
      </c>
      <c r="C15" s="147"/>
      <c r="D15" s="147"/>
      <c r="E15" s="147"/>
      <c r="F15" s="147"/>
    </row>
    <row r="16" spans="2:6" x14ac:dyDescent="0.2">
      <c r="B16" s="147" t="s">
        <v>81</v>
      </c>
      <c r="C16" s="147"/>
      <c r="D16" s="147"/>
      <c r="E16" s="147"/>
      <c r="F16" s="147"/>
    </row>
    <row r="17" spans="2:9" x14ac:dyDescent="0.2">
      <c r="B17" s="13"/>
      <c r="C17" s="13"/>
      <c r="D17" s="13"/>
      <c r="E17" s="13"/>
      <c r="F17" s="13"/>
    </row>
    <row r="18" spans="2:9" x14ac:dyDescent="0.2">
      <c r="B18" s="165" t="s">
        <v>18</v>
      </c>
      <c r="C18" s="165"/>
      <c r="D18" s="14" t="s">
        <v>3</v>
      </c>
      <c r="E18" s="14" t="s">
        <v>20</v>
      </c>
      <c r="F18" s="14" t="s">
        <v>21</v>
      </c>
    </row>
    <row r="19" spans="2:9" x14ac:dyDescent="0.2">
      <c r="B19" s="25" t="s">
        <v>19</v>
      </c>
      <c r="C19" s="26" t="s">
        <v>38</v>
      </c>
      <c r="D19" s="27">
        <v>41134</v>
      </c>
      <c r="E19" s="26" t="s">
        <v>31</v>
      </c>
      <c r="F19" s="28">
        <v>53766108.700000003</v>
      </c>
    </row>
    <row r="20" spans="2:9" ht="33.75" x14ac:dyDescent="0.2">
      <c r="B20" s="25" t="s">
        <v>41</v>
      </c>
      <c r="C20" s="29" t="s">
        <v>42</v>
      </c>
      <c r="D20" s="30">
        <v>41271</v>
      </c>
      <c r="E20" s="30">
        <v>41639</v>
      </c>
      <c r="F20" s="31">
        <v>5764521.5999999996</v>
      </c>
    </row>
    <row r="21" spans="2:9" x14ac:dyDescent="0.2">
      <c r="C21" s="1"/>
      <c r="D21" s="1"/>
      <c r="E21" s="1"/>
      <c r="F21" s="1"/>
      <c r="I21" s="24"/>
    </row>
    <row r="22" spans="2:9" x14ac:dyDescent="0.2">
      <c r="B22" s="151" t="s">
        <v>5</v>
      </c>
      <c r="C22" s="152"/>
      <c r="D22" s="152"/>
      <c r="E22" s="152"/>
      <c r="F22" s="153"/>
    </row>
    <row r="23" spans="2:9" s="2" customFormat="1" ht="33.75" x14ac:dyDescent="0.2">
      <c r="B23" s="6" t="s">
        <v>0</v>
      </c>
      <c r="C23" s="6" t="s">
        <v>1</v>
      </c>
      <c r="D23" s="6" t="s">
        <v>2</v>
      </c>
      <c r="E23" s="6" t="s">
        <v>3</v>
      </c>
      <c r="F23" s="6" t="s">
        <v>4</v>
      </c>
    </row>
    <row r="24" spans="2:9" ht="12.75" customHeight="1" x14ac:dyDescent="0.2">
      <c r="B24" s="7" t="s">
        <v>16</v>
      </c>
      <c r="C24" s="18">
        <v>5764521.5999999996</v>
      </c>
      <c r="D24" s="33" t="s">
        <v>43</v>
      </c>
      <c r="E24" s="11">
        <v>41283</v>
      </c>
      <c r="F24" s="18">
        <v>47241.599999999999</v>
      </c>
    </row>
    <row r="25" spans="2:9" ht="12.75" customHeight="1" x14ac:dyDescent="0.2">
      <c r="B25" s="7"/>
      <c r="C25" s="18"/>
      <c r="D25" s="33" t="s">
        <v>54</v>
      </c>
      <c r="E25" s="11">
        <v>41311</v>
      </c>
      <c r="F25" s="18">
        <v>50000</v>
      </c>
    </row>
    <row r="26" spans="2:9" ht="12.75" customHeight="1" x14ac:dyDescent="0.2">
      <c r="B26" s="7"/>
      <c r="C26" s="18"/>
      <c r="D26" s="33" t="s">
        <v>53</v>
      </c>
      <c r="E26" s="11">
        <v>41339</v>
      </c>
      <c r="F26" s="18">
        <v>450000</v>
      </c>
    </row>
    <row r="27" spans="2:9" ht="12.75" customHeight="1" x14ac:dyDescent="0.2">
      <c r="B27" s="7"/>
      <c r="C27" s="18"/>
      <c r="D27" s="33" t="s">
        <v>44</v>
      </c>
      <c r="E27" s="11">
        <v>41369</v>
      </c>
      <c r="F27" s="18">
        <v>539760</v>
      </c>
    </row>
    <row r="28" spans="2:9" ht="12.75" customHeight="1" x14ac:dyDescent="0.2">
      <c r="B28" s="7"/>
      <c r="C28" s="18"/>
      <c r="D28" s="33" t="s">
        <v>45</v>
      </c>
      <c r="E28" s="11">
        <v>41401</v>
      </c>
      <c r="F28" s="18">
        <v>539760</v>
      </c>
    </row>
    <row r="29" spans="2:9" ht="12.75" customHeight="1" x14ac:dyDescent="0.2">
      <c r="B29" s="7"/>
      <c r="C29" s="18"/>
      <c r="D29" s="33" t="s">
        <v>46</v>
      </c>
      <c r="E29" s="11">
        <v>41431</v>
      </c>
      <c r="F29" s="18">
        <v>539760</v>
      </c>
    </row>
    <row r="30" spans="2:9" ht="12.75" customHeight="1" x14ac:dyDescent="0.2">
      <c r="B30" s="7"/>
      <c r="C30" s="18"/>
      <c r="D30" s="33" t="s">
        <v>47</v>
      </c>
      <c r="E30" s="11">
        <v>41460</v>
      </c>
      <c r="F30" s="18">
        <v>581000</v>
      </c>
    </row>
    <row r="31" spans="2:9" ht="12.75" customHeight="1" x14ac:dyDescent="0.2">
      <c r="B31" s="7"/>
      <c r="C31" s="18"/>
      <c r="D31" s="33" t="s">
        <v>48</v>
      </c>
      <c r="E31" s="11">
        <v>41492</v>
      </c>
      <c r="F31" s="18">
        <v>581000</v>
      </c>
    </row>
    <row r="32" spans="2:9" ht="12.75" customHeight="1" x14ac:dyDescent="0.2">
      <c r="B32" s="7"/>
      <c r="C32" s="18"/>
      <c r="D32" s="33" t="s">
        <v>49</v>
      </c>
      <c r="E32" s="11">
        <v>41523</v>
      </c>
      <c r="F32" s="18">
        <v>581000</v>
      </c>
    </row>
    <row r="33" spans="2:7" ht="12.75" customHeight="1" x14ac:dyDescent="0.2">
      <c r="B33" s="7"/>
      <c r="C33" s="18"/>
      <c r="D33" s="33" t="s">
        <v>50</v>
      </c>
      <c r="E33" s="11">
        <v>41551</v>
      </c>
      <c r="F33" s="18">
        <v>581000</v>
      </c>
    </row>
    <row r="34" spans="2:7" x14ac:dyDescent="0.2">
      <c r="B34" s="7"/>
      <c r="C34" s="19"/>
      <c r="D34" s="33" t="s">
        <v>51</v>
      </c>
      <c r="E34" s="11">
        <v>41585</v>
      </c>
      <c r="F34" s="8">
        <v>637000</v>
      </c>
    </row>
    <row r="35" spans="2:7" x14ac:dyDescent="0.2">
      <c r="B35" s="44"/>
      <c r="C35" s="45"/>
      <c r="D35" s="46" t="s">
        <v>52</v>
      </c>
      <c r="E35" s="47">
        <v>41614</v>
      </c>
      <c r="F35" s="8">
        <v>637000</v>
      </c>
    </row>
    <row r="36" spans="2:7" ht="12.75" customHeight="1" x14ac:dyDescent="0.2">
      <c r="B36" s="162" t="s">
        <v>66</v>
      </c>
      <c r="C36" s="163"/>
      <c r="D36" s="163"/>
      <c r="E36" s="164"/>
      <c r="F36" s="42">
        <f>SUM(F24:F35)</f>
        <v>5764521.5999999996</v>
      </c>
    </row>
    <row r="37" spans="2:7" x14ac:dyDescent="0.2">
      <c r="B37" s="144" t="s">
        <v>22</v>
      </c>
      <c r="C37" s="145"/>
      <c r="D37" s="145"/>
      <c r="E37" s="146"/>
      <c r="F37" s="43">
        <v>252583.75</v>
      </c>
    </row>
    <row r="38" spans="2:7" x14ac:dyDescent="0.2">
      <c r="B38" s="144" t="s">
        <v>6</v>
      </c>
      <c r="C38" s="145"/>
      <c r="D38" s="145"/>
      <c r="E38" s="146"/>
      <c r="F38" s="42">
        <f>F36+F37</f>
        <v>6017105.3499999996</v>
      </c>
    </row>
    <row r="39" spans="2:7" x14ac:dyDescent="0.2">
      <c r="B39" s="144" t="s">
        <v>23</v>
      </c>
      <c r="C39" s="145"/>
      <c r="D39" s="145"/>
      <c r="E39" s="146"/>
      <c r="F39" s="43">
        <v>0</v>
      </c>
    </row>
    <row r="40" spans="2:7" x14ac:dyDescent="0.2">
      <c r="B40" s="166" t="s">
        <v>67</v>
      </c>
      <c r="C40" s="167"/>
      <c r="D40" s="167"/>
      <c r="E40" s="168"/>
      <c r="F40" s="43">
        <v>4781526.54</v>
      </c>
    </row>
    <row r="41" spans="2:7" x14ac:dyDescent="0.2">
      <c r="B41" s="150" t="s">
        <v>24</v>
      </c>
      <c r="C41" s="150"/>
      <c r="D41" s="150"/>
      <c r="E41" s="3"/>
      <c r="F41" s="3"/>
    </row>
    <row r="42" spans="2:7" ht="44.25" customHeight="1" x14ac:dyDescent="0.2">
      <c r="B42" s="156" t="s">
        <v>64</v>
      </c>
      <c r="C42" s="156"/>
      <c r="D42" s="156"/>
      <c r="E42" s="156"/>
      <c r="F42" s="156"/>
    </row>
    <row r="43" spans="2:7" x14ac:dyDescent="0.2">
      <c r="B43" s="3"/>
      <c r="C43" s="3"/>
      <c r="D43" s="3"/>
      <c r="E43" s="3"/>
      <c r="F43" s="3"/>
    </row>
    <row r="44" spans="2:7" ht="12.75" customHeight="1" x14ac:dyDescent="0.2">
      <c r="B44" s="151" t="s">
        <v>7</v>
      </c>
      <c r="C44" s="152"/>
      <c r="D44" s="152"/>
      <c r="E44" s="152"/>
      <c r="F44" s="153"/>
    </row>
    <row r="45" spans="2:7" ht="22.5" x14ac:dyDescent="0.2">
      <c r="B45" s="142" t="s">
        <v>8</v>
      </c>
      <c r="C45" s="142"/>
      <c r="D45" s="6" t="s">
        <v>9</v>
      </c>
      <c r="E45" s="6" t="s">
        <v>10</v>
      </c>
      <c r="F45" s="6" t="s">
        <v>11</v>
      </c>
      <c r="G45" s="9"/>
    </row>
    <row r="46" spans="2:7" ht="12.75" customHeight="1" x14ac:dyDescent="0.2">
      <c r="B46" s="148" t="s">
        <v>55</v>
      </c>
      <c r="C46" s="148"/>
      <c r="D46" s="36" t="s">
        <v>63</v>
      </c>
      <c r="E46" s="7" t="s">
        <v>16</v>
      </c>
      <c r="F46" s="40">
        <v>912604.34</v>
      </c>
      <c r="G46" s="9"/>
    </row>
    <row r="47" spans="2:7" ht="12.75" customHeight="1" x14ac:dyDescent="0.2">
      <c r="B47" s="154" t="s">
        <v>56</v>
      </c>
      <c r="C47" s="154"/>
      <c r="D47" s="36" t="s">
        <v>63</v>
      </c>
      <c r="E47" s="7" t="s">
        <v>16</v>
      </c>
      <c r="F47" s="40">
        <v>2300100.83</v>
      </c>
      <c r="G47" s="9"/>
    </row>
    <row r="48" spans="2:7" ht="12.75" customHeight="1" x14ac:dyDescent="0.2">
      <c r="B48" s="37" t="s">
        <v>57</v>
      </c>
      <c r="C48" s="38"/>
      <c r="D48" s="36" t="s">
        <v>63</v>
      </c>
      <c r="E48" s="7" t="s">
        <v>16</v>
      </c>
      <c r="F48" s="40">
        <v>117175.13</v>
      </c>
      <c r="G48" s="9"/>
    </row>
    <row r="49" spans="2:8" ht="12.75" customHeight="1" x14ac:dyDescent="0.2">
      <c r="B49" s="148" t="s">
        <v>58</v>
      </c>
      <c r="C49" s="148"/>
      <c r="D49" s="36" t="s">
        <v>63</v>
      </c>
      <c r="E49" s="7" t="s">
        <v>16</v>
      </c>
      <c r="F49" s="40">
        <v>52443.92</v>
      </c>
      <c r="G49" s="9"/>
    </row>
    <row r="50" spans="2:8" ht="12.75" customHeight="1" x14ac:dyDescent="0.2">
      <c r="B50" s="148" t="s">
        <v>59</v>
      </c>
      <c r="C50" s="149"/>
      <c r="D50" s="36" t="s">
        <v>63</v>
      </c>
      <c r="E50" s="7" t="s">
        <v>16</v>
      </c>
      <c r="F50" s="40">
        <v>3382249.38</v>
      </c>
      <c r="G50" s="9"/>
    </row>
    <row r="51" spans="2:8" ht="12" customHeight="1" x14ac:dyDescent="0.2">
      <c r="B51" s="148" t="s">
        <v>60</v>
      </c>
      <c r="C51" s="149"/>
      <c r="D51" s="36" t="s">
        <v>63</v>
      </c>
      <c r="E51" s="7" t="s">
        <v>16</v>
      </c>
      <c r="F51" s="40">
        <v>55230.78</v>
      </c>
      <c r="G51" s="9"/>
    </row>
    <row r="52" spans="2:8" ht="12.75" customHeight="1" x14ac:dyDescent="0.2">
      <c r="B52" s="148" t="s">
        <v>61</v>
      </c>
      <c r="C52" s="149"/>
      <c r="D52" s="36" t="s">
        <v>63</v>
      </c>
      <c r="E52" s="7" t="s">
        <v>16</v>
      </c>
      <c r="F52" s="40">
        <v>4900</v>
      </c>
      <c r="H52" s="23"/>
    </row>
    <row r="53" spans="2:8" ht="12.75" customHeight="1" x14ac:dyDescent="0.2">
      <c r="B53" s="34" t="s">
        <v>62</v>
      </c>
      <c r="C53" s="35"/>
      <c r="D53" s="36" t="s">
        <v>63</v>
      </c>
      <c r="E53" s="7" t="s">
        <v>16</v>
      </c>
      <c r="F53" s="40">
        <v>149126.07</v>
      </c>
      <c r="H53" s="23"/>
    </row>
    <row r="54" spans="2:8" x14ac:dyDescent="0.2">
      <c r="B54" s="162" t="s">
        <v>12</v>
      </c>
      <c r="C54" s="163"/>
      <c r="D54" s="163"/>
      <c r="E54" s="164"/>
      <c r="F54" s="41">
        <f>SUM(F46:F53)</f>
        <v>6973830.4500000002</v>
      </c>
    </row>
    <row r="55" spans="2:8" x14ac:dyDescent="0.2">
      <c r="B55" s="144" t="s">
        <v>25</v>
      </c>
      <c r="C55" s="145"/>
      <c r="D55" s="145"/>
      <c r="E55" s="146"/>
      <c r="F55" s="20">
        <v>3824801.44</v>
      </c>
    </row>
    <row r="56" spans="2:8" x14ac:dyDescent="0.2">
      <c r="B56" s="144" t="s">
        <v>26</v>
      </c>
      <c r="C56" s="145"/>
      <c r="D56" s="145"/>
      <c r="E56" s="146"/>
      <c r="F56" s="20">
        <v>0</v>
      </c>
    </row>
    <row r="57" spans="2:8" x14ac:dyDescent="0.2">
      <c r="B57" s="166" t="s">
        <v>13</v>
      </c>
      <c r="C57" s="167"/>
      <c r="D57" s="167"/>
      <c r="E57" s="168"/>
      <c r="F57" s="20">
        <f>F55</f>
        <v>3824801.44</v>
      </c>
    </row>
    <row r="58" spans="2:8" s="5" customFormat="1" x14ac:dyDescent="0.2">
      <c r="B58" s="150" t="s">
        <v>14</v>
      </c>
      <c r="C58" s="150"/>
      <c r="D58" s="150"/>
      <c r="E58" s="4"/>
      <c r="F58" s="21"/>
    </row>
    <row r="59" spans="2:8" x14ac:dyDescent="0.2">
      <c r="B59" s="3"/>
      <c r="C59" s="3"/>
      <c r="D59" s="3"/>
      <c r="E59" s="3"/>
      <c r="F59" s="22"/>
    </row>
    <row r="60" spans="2:8" ht="34.5" customHeight="1" x14ac:dyDescent="0.2">
      <c r="B60" s="143" t="s">
        <v>27</v>
      </c>
      <c r="C60" s="143"/>
      <c r="D60" s="143"/>
      <c r="E60" s="143"/>
      <c r="F60" s="143"/>
    </row>
    <row r="61" spans="2:8" ht="15" x14ac:dyDescent="0.25">
      <c r="B61" s="3"/>
      <c r="C61" s="3"/>
      <c r="F61" s="48"/>
    </row>
    <row r="62" spans="2:8" x14ac:dyDescent="0.2">
      <c r="B62" s="143"/>
      <c r="C62" s="143"/>
      <c r="D62" s="143"/>
      <c r="E62" s="3"/>
      <c r="F62" s="3"/>
    </row>
    <row r="63" spans="2:8" x14ac:dyDescent="0.2">
      <c r="B63" s="15" t="s">
        <v>136</v>
      </c>
      <c r="C63" s="3"/>
      <c r="E63" s="3"/>
      <c r="F63" s="3"/>
    </row>
    <row r="64" spans="2:8" x14ac:dyDescent="0.2">
      <c r="B64" s="169"/>
      <c r="C64" s="143"/>
      <c r="D64" s="143"/>
      <c r="E64" s="143"/>
      <c r="F64" s="143"/>
    </row>
    <row r="65" spans="2:6" x14ac:dyDescent="0.2">
      <c r="B65" s="12"/>
      <c r="C65" s="4"/>
      <c r="D65" s="4"/>
      <c r="E65" s="4"/>
      <c r="F65" s="4"/>
    </row>
    <row r="66" spans="2:6" x14ac:dyDescent="0.2">
      <c r="B66" s="12"/>
      <c r="C66" s="4"/>
      <c r="D66" s="4"/>
      <c r="E66" s="4"/>
      <c r="F66" s="4"/>
    </row>
    <row r="67" spans="2:6" ht="12.75" customHeight="1" x14ac:dyDescent="0.2">
      <c r="B67" s="10"/>
      <c r="C67" s="140"/>
      <c r="D67" s="140"/>
      <c r="E67" s="140"/>
      <c r="F67" s="140"/>
    </row>
    <row r="68" spans="2:6" x14ac:dyDescent="0.2">
      <c r="B68" s="170" t="s">
        <v>80</v>
      </c>
      <c r="C68" s="170"/>
      <c r="D68" s="170"/>
      <c r="E68" s="170"/>
      <c r="F68" s="170"/>
    </row>
    <row r="69" spans="2:6" ht="12.75" customHeight="1" x14ac:dyDescent="0.2">
      <c r="B69" s="170"/>
      <c r="C69" s="170"/>
      <c r="D69" s="170"/>
      <c r="E69" s="170"/>
      <c r="F69" s="170"/>
    </row>
    <row r="70" spans="2:6" x14ac:dyDescent="0.2">
      <c r="B70" s="161" t="s">
        <v>65</v>
      </c>
      <c r="C70" s="161"/>
      <c r="D70" s="161"/>
      <c r="E70" s="161"/>
      <c r="F70" s="161"/>
    </row>
    <row r="71" spans="2:6" x14ac:dyDescent="0.2">
      <c r="B71" s="3"/>
      <c r="C71" s="138"/>
      <c r="D71" s="138"/>
      <c r="E71" s="139"/>
      <c r="F71" s="139"/>
    </row>
    <row r="72" spans="2:6" x14ac:dyDescent="0.2">
      <c r="B72" s="3"/>
      <c r="C72" s="3"/>
      <c r="D72" s="3"/>
      <c r="E72" s="3"/>
      <c r="F72" s="3"/>
    </row>
    <row r="73" spans="2:6" x14ac:dyDescent="0.2">
      <c r="B73" s="3"/>
      <c r="C73" s="3"/>
      <c r="D73" s="3"/>
      <c r="E73" s="3"/>
      <c r="F73" s="3"/>
    </row>
    <row r="74" spans="2:6" x14ac:dyDescent="0.2">
      <c r="B74" s="3"/>
      <c r="C74" s="3"/>
      <c r="D74" s="3"/>
      <c r="E74" s="3"/>
      <c r="F74" s="3"/>
    </row>
    <row r="75" spans="2:6" x14ac:dyDescent="0.2">
      <c r="B75" s="1"/>
      <c r="C75" s="1"/>
      <c r="D75" s="1"/>
      <c r="E75" s="1"/>
      <c r="F75" s="1"/>
    </row>
    <row r="76" spans="2:6" x14ac:dyDescent="0.2">
      <c r="B76" s="1"/>
      <c r="C76" s="1"/>
      <c r="D76" s="1"/>
      <c r="E76" s="1"/>
      <c r="F76" s="1"/>
    </row>
    <row r="77" spans="2:6" x14ac:dyDescent="0.2">
      <c r="B77" s="1"/>
      <c r="C77" s="1"/>
      <c r="D77" s="1"/>
      <c r="E77" s="1"/>
      <c r="F77" s="1"/>
    </row>
    <row r="78" spans="2:6" x14ac:dyDescent="0.2">
      <c r="B78" s="1"/>
      <c r="C78" s="1"/>
      <c r="D78" s="1"/>
      <c r="E78" s="1"/>
      <c r="F78" s="1"/>
    </row>
    <row r="79" spans="2:6" x14ac:dyDescent="0.2">
      <c r="B79" s="1"/>
      <c r="C79" s="1"/>
      <c r="D79" s="1"/>
      <c r="E79" s="1"/>
      <c r="F79" s="1"/>
    </row>
    <row r="80" spans="2:6" x14ac:dyDescent="0.2">
      <c r="B80" s="1"/>
      <c r="C80" s="1"/>
      <c r="D80" s="1"/>
      <c r="E80" s="1"/>
      <c r="F80" s="1"/>
    </row>
    <row r="81" spans="2:6" x14ac:dyDescent="0.2">
      <c r="B81" s="1"/>
      <c r="C81" s="1"/>
      <c r="D81" s="1"/>
      <c r="E81" s="1"/>
      <c r="F81" s="1"/>
    </row>
    <row r="82" spans="2:6" x14ac:dyDescent="0.2">
      <c r="B82" s="1"/>
      <c r="C82" s="1"/>
      <c r="D82" s="1"/>
      <c r="E82" s="1"/>
      <c r="F82" s="1"/>
    </row>
    <row r="83" spans="2:6" x14ac:dyDescent="0.2">
      <c r="B83" s="1"/>
      <c r="C83" s="1"/>
      <c r="D83" s="1"/>
      <c r="E83" s="1"/>
      <c r="F83" s="1"/>
    </row>
    <row r="84" spans="2:6" x14ac:dyDescent="0.2">
      <c r="B84" s="1"/>
      <c r="C84" s="1"/>
      <c r="D84" s="1"/>
      <c r="E84" s="1"/>
      <c r="F84" s="1"/>
    </row>
    <row r="85" spans="2:6" x14ac:dyDescent="0.2">
      <c r="B85" s="1"/>
      <c r="C85" s="1"/>
      <c r="D85" s="1"/>
      <c r="E85" s="1"/>
      <c r="F85" s="1"/>
    </row>
    <row r="86" spans="2:6" x14ac:dyDescent="0.2">
      <c r="B86" s="1"/>
      <c r="C86" s="1"/>
      <c r="D86" s="1"/>
      <c r="E86" s="1"/>
      <c r="F86" s="1"/>
    </row>
    <row r="87" spans="2:6" x14ac:dyDescent="0.2">
      <c r="B87" s="1"/>
      <c r="C87" s="1"/>
      <c r="D87" s="1"/>
      <c r="E87" s="1"/>
      <c r="F87" s="1"/>
    </row>
    <row r="88" spans="2:6" x14ac:dyDescent="0.2">
      <c r="B88" s="1"/>
      <c r="C88" s="1"/>
      <c r="D88" s="1"/>
      <c r="E88" s="1"/>
      <c r="F88" s="1"/>
    </row>
    <row r="89" spans="2:6" x14ac:dyDescent="0.2">
      <c r="B89" s="1"/>
      <c r="C89" s="1"/>
      <c r="D89" s="1"/>
      <c r="E89" s="1"/>
      <c r="F89" s="1"/>
    </row>
    <row r="90" spans="2:6" x14ac:dyDescent="0.2">
      <c r="B90" s="1"/>
      <c r="C90" s="1"/>
      <c r="D90" s="1"/>
      <c r="E90" s="1"/>
      <c r="F90" s="1"/>
    </row>
    <row r="91" spans="2:6" x14ac:dyDescent="0.2">
      <c r="B91" s="1"/>
      <c r="C91" s="1"/>
      <c r="D91" s="1"/>
      <c r="E91" s="1"/>
      <c r="F91" s="1"/>
    </row>
    <row r="92" spans="2:6" x14ac:dyDescent="0.2">
      <c r="B92" s="1"/>
      <c r="C92" s="1"/>
      <c r="D92" s="1"/>
      <c r="E92" s="1"/>
      <c r="F92" s="1"/>
    </row>
    <row r="93" spans="2:6" x14ac:dyDescent="0.2">
      <c r="B93" s="1"/>
      <c r="C93" s="1"/>
      <c r="D93" s="1"/>
      <c r="E93" s="1"/>
      <c r="F93" s="1"/>
    </row>
    <row r="94" spans="2:6" x14ac:dyDescent="0.2">
      <c r="B94" s="1"/>
      <c r="C94" s="1"/>
      <c r="D94" s="1"/>
      <c r="E94" s="1"/>
      <c r="F94" s="1"/>
    </row>
    <row r="95" spans="2:6" x14ac:dyDescent="0.2">
      <c r="B95" s="1"/>
      <c r="C95" s="1"/>
      <c r="D95" s="1"/>
      <c r="E95" s="1"/>
      <c r="F95" s="1"/>
    </row>
    <row r="96" spans="2:6" x14ac:dyDescent="0.2">
      <c r="B96" s="1"/>
      <c r="C96" s="1"/>
      <c r="D96" s="1"/>
      <c r="E96" s="1"/>
      <c r="F96" s="1"/>
    </row>
    <row r="97" spans="2:6" x14ac:dyDescent="0.2">
      <c r="B97" s="1"/>
      <c r="C97" s="1"/>
      <c r="D97" s="1"/>
      <c r="E97" s="1"/>
      <c r="F97" s="1"/>
    </row>
    <row r="98" spans="2:6" x14ac:dyDescent="0.2">
      <c r="B98" s="1"/>
      <c r="C98" s="1"/>
      <c r="D98" s="1"/>
      <c r="E98" s="1"/>
      <c r="F98" s="1"/>
    </row>
    <row r="99" spans="2:6" x14ac:dyDescent="0.2">
      <c r="B99" s="1"/>
      <c r="C99" s="1"/>
      <c r="D99" s="1"/>
      <c r="E99" s="1"/>
      <c r="F99" s="1"/>
    </row>
    <row r="100" spans="2:6" x14ac:dyDescent="0.2">
      <c r="B100" s="1"/>
      <c r="C100" s="1"/>
      <c r="D100" s="1"/>
      <c r="E100" s="1"/>
      <c r="F100" s="1"/>
    </row>
    <row r="101" spans="2:6" x14ac:dyDescent="0.2">
      <c r="B101" s="1"/>
      <c r="C101" s="1"/>
      <c r="D101" s="1"/>
      <c r="E101" s="1"/>
      <c r="F101" s="1"/>
    </row>
    <row r="102" spans="2:6" x14ac:dyDescent="0.2">
      <c r="B102" s="1"/>
      <c r="C102" s="1"/>
      <c r="D102" s="1"/>
      <c r="E102" s="1"/>
      <c r="F102" s="1"/>
    </row>
    <row r="103" spans="2:6" x14ac:dyDescent="0.2">
      <c r="B103" s="1"/>
      <c r="C103" s="1"/>
      <c r="D103" s="1"/>
      <c r="E103" s="1"/>
      <c r="F103" s="1"/>
    </row>
    <row r="104" spans="2:6" x14ac:dyDescent="0.2">
      <c r="B104" s="1"/>
      <c r="C104" s="1"/>
      <c r="D104" s="1"/>
      <c r="E104" s="1"/>
      <c r="F104" s="1"/>
    </row>
    <row r="105" spans="2:6" x14ac:dyDescent="0.2">
      <c r="B105" s="1"/>
      <c r="C105" s="1"/>
      <c r="D105" s="1"/>
      <c r="E105" s="1"/>
      <c r="F105" s="1"/>
    </row>
    <row r="106" spans="2:6" x14ac:dyDescent="0.2">
      <c r="B106" s="1"/>
      <c r="C106" s="1"/>
      <c r="D106" s="1"/>
      <c r="E106" s="1"/>
      <c r="F106" s="1"/>
    </row>
    <row r="107" spans="2:6" x14ac:dyDescent="0.2">
      <c r="B107" s="1"/>
      <c r="C107" s="1"/>
      <c r="D107" s="1"/>
      <c r="E107" s="1"/>
      <c r="F107" s="1"/>
    </row>
    <row r="108" spans="2:6" x14ac:dyDescent="0.2">
      <c r="B108" s="1"/>
      <c r="C108" s="1"/>
      <c r="D108" s="1"/>
      <c r="E108" s="1"/>
      <c r="F108" s="1"/>
    </row>
    <row r="109" spans="2:6" x14ac:dyDescent="0.2">
      <c r="B109" s="1"/>
      <c r="C109" s="1"/>
      <c r="D109" s="1"/>
      <c r="E109" s="1"/>
      <c r="F109" s="1"/>
    </row>
    <row r="110" spans="2:6" x14ac:dyDescent="0.2">
      <c r="B110" s="1"/>
      <c r="C110" s="1"/>
      <c r="D110" s="1"/>
      <c r="E110" s="1"/>
      <c r="F110" s="1"/>
    </row>
    <row r="111" spans="2:6" x14ac:dyDescent="0.2">
      <c r="B111" s="1"/>
      <c r="C111" s="1"/>
      <c r="D111" s="1"/>
      <c r="E111" s="1"/>
      <c r="F111" s="1"/>
    </row>
    <row r="112" spans="2:6" x14ac:dyDescent="0.2">
      <c r="B112" s="1"/>
      <c r="C112" s="1"/>
      <c r="D112" s="1"/>
      <c r="E112" s="1"/>
      <c r="F112" s="1"/>
    </row>
    <row r="113" spans="2:6" x14ac:dyDescent="0.2">
      <c r="B113" s="1"/>
      <c r="C113" s="1"/>
      <c r="D113" s="1"/>
      <c r="E113" s="1"/>
      <c r="F113" s="1"/>
    </row>
    <row r="114" spans="2:6" x14ac:dyDescent="0.2">
      <c r="B114" s="1"/>
      <c r="C114" s="1"/>
      <c r="D114" s="1"/>
      <c r="E114" s="1"/>
      <c r="F114" s="1"/>
    </row>
    <row r="115" spans="2:6" x14ac:dyDescent="0.2">
      <c r="B115" s="1"/>
      <c r="C115" s="1"/>
      <c r="D115" s="1"/>
      <c r="E115" s="1"/>
      <c r="F115" s="1"/>
    </row>
    <row r="116" spans="2:6" x14ac:dyDescent="0.2">
      <c r="B116" s="1"/>
      <c r="C116" s="1"/>
      <c r="D116" s="1"/>
      <c r="E116" s="1"/>
      <c r="F116" s="1"/>
    </row>
    <row r="117" spans="2:6" x14ac:dyDescent="0.2">
      <c r="B117" s="1"/>
      <c r="C117" s="1"/>
      <c r="D117" s="1"/>
      <c r="E117" s="1"/>
      <c r="F117" s="1"/>
    </row>
    <row r="118" spans="2:6" x14ac:dyDescent="0.2">
      <c r="B118" s="1"/>
      <c r="C118" s="1"/>
      <c r="D118" s="1"/>
      <c r="E118" s="1"/>
      <c r="F118" s="1"/>
    </row>
    <row r="119" spans="2:6" x14ac:dyDescent="0.2">
      <c r="B119" s="1"/>
      <c r="C119" s="1"/>
      <c r="D119" s="1"/>
      <c r="E119" s="1"/>
      <c r="F119" s="1"/>
    </row>
    <row r="120" spans="2:6" x14ac:dyDescent="0.2">
      <c r="B120" s="1"/>
      <c r="C120" s="1"/>
      <c r="D120" s="1"/>
      <c r="E120" s="1"/>
      <c r="F120" s="1"/>
    </row>
    <row r="121" spans="2:6" x14ac:dyDescent="0.2">
      <c r="B121" s="1"/>
      <c r="C121" s="1"/>
      <c r="D121" s="1"/>
      <c r="E121" s="1"/>
      <c r="F121" s="1"/>
    </row>
    <row r="122" spans="2:6" x14ac:dyDescent="0.2">
      <c r="B122" s="1"/>
      <c r="C122" s="1"/>
      <c r="D122" s="1"/>
      <c r="E122" s="1"/>
      <c r="F122" s="1"/>
    </row>
    <row r="123" spans="2:6" x14ac:dyDescent="0.2">
      <c r="B123" s="1"/>
      <c r="C123" s="1"/>
      <c r="D123" s="1"/>
      <c r="E123" s="1"/>
      <c r="F123" s="1"/>
    </row>
    <row r="124" spans="2:6" x14ac:dyDescent="0.2">
      <c r="B124" s="1"/>
      <c r="C124" s="1"/>
      <c r="D124" s="1"/>
      <c r="E124" s="1"/>
      <c r="F124" s="1"/>
    </row>
    <row r="125" spans="2:6" x14ac:dyDescent="0.2">
      <c r="B125" s="1"/>
      <c r="C125" s="1"/>
      <c r="D125" s="1"/>
      <c r="E125" s="1"/>
      <c r="F125" s="1"/>
    </row>
    <row r="126" spans="2:6" x14ac:dyDescent="0.2">
      <c r="B126" s="1"/>
      <c r="C126" s="1"/>
      <c r="D126" s="1"/>
      <c r="E126" s="1"/>
      <c r="F126" s="1"/>
    </row>
    <row r="127" spans="2:6" x14ac:dyDescent="0.2">
      <c r="B127" s="1"/>
      <c r="C127" s="1"/>
      <c r="D127" s="1"/>
      <c r="E127" s="1"/>
      <c r="F127" s="1"/>
    </row>
    <row r="128" spans="2:6" x14ac:dyDescent="0.2">
      <c r="B128" s="1"/>
      <c r="C128" s="1"/>
      <c r="D128" s="1"/>
      <c r="E128" s="1"/>
      <c r="F128" s="1"/>
    </row>
    <row r="129" spans="2:6" x14ac:dyDescent="0.2">
      <c r="B129" s="1"/>
      <c r="C129" s="1"/>
      <c r="D129" s="1"/>
      <c r="E129" s="1"/>
      <c r="F129" s="1"/>
    </row>
    <row r="130" spans="2:6" x14ac:dyDescent="0.2">
      <c r="B130" s="1"/>
      <c r="C130" s="1"/>
      <c r="D130" s="1"/>
      <c r="E130" s="1"/>
      <c r="F130" s="1"/>
    </row>
    <row r="131" spans="2:6" x14ac:dyDescent="0.2">
      <c r="B131" s="1"/>
      <c r="C131" s="1"/>
      <c r="D131" s="1"/>
      <c r="E131" s="1"/>
      <c r="F131" s="1"/>
    </row>
    <row r="132" spans="2:6" x14ac:dyDescent="0.2">
      <c r="B132" s="1"/>
      <c r="C132" s="1"/>
      <c r="D132" s="1"/>
      <c r="E132" s="1"/>
      <c r="F132" s="1"/>
    </row>
    <row r="133" spans="2:6" x14ac:dyDescent="0.2">
      <c r="B133" s="1"/>
      <c r="C133" s="1"/>
      <c r="D133" s="1"/>
      <c r="E133" s="1"/>
      <c r="F133" s="1"/>
    </row>
    <row r="134" spans="2:6" x14ac:dyDescent="0.2">
      <c r="B134" s="1"/>
      <c r="C134" s="1"/>
      <c r="D134" s="1"/>
      <c r="E134" s="1"/>
      <c r="F134" s="1"/>
    </row>
    <row r="135" spans="2:6" x14ac:dyDescent="0.2">
      <c r="B135" s="1"/>
      <c r="C135" s="1"/>
      <c r="D135" s="1"/>
      <c r="E135" s="1"/>
      <c r="F135" s="1"/>
    </row>
    <row r="136" spans="2:6" x14ac:dyDescent="0.2">
      <c r="B136" s="1"/>
      <c r="C136" s="1"/>
      <c r="D136" s="1"/>
      <c r="E136" s="1"/>
      <c r="F136" s="1"/>
    </row>
    <row r="137" spans="2:6" x14ac:dyDescent="0.2">
      <c r="B137" s="1"/>
      <c r="C137" s="1"/>
      <c r="D137" s="1"/>
      <c r="E137" s="1"/>
      <c r="F137" s="1"/>
    </row>
    <row r="138" spans="2:6" x14ac:dyDescent="0.2">
      <c r="B138" s="1"/>
      <c r="C138" s="1"/>
      <c r="D138" s="1"/>
      <c r="E138" s="1"/>
      <c r="F138" s="1"/>
    </row>
    <row r="139" spans="2:6" x14ac:dyDescent="0.2">
      <c r="B139" s="1"/>
      <c r="C139" s="1"/>
      <c r="D139" s="1"/>
      <c r="E139" s="1"/>
      <c r="F139" s="1"/>
    </row>
    <row r="140" spans="2:6" x14ac:dyDescent="0.2">
      <c r="B140" s="1"/>
      <c r="C140" s="1"/>
      <c r="D140" s="1"/>
      <c r="E140" s="1"/>
      <c r="F140" s="1"/>
    </row>
    <row r="141" spans="2:6" x14ac:dyDescent="0.2">
      <c r="B141" s="1"/>
      <c r="C141" s="1"/>
      <c r="D141" s="1"/>
      <c r="E141" s="1"/>
      <c r="F141" s="1"/>
    </row>
    <row r="142" spans="2:6" x14ac:dyDescent="0.2">
      <c r="B142" s="1"/>
      <c r="C142" s="1"/>
      <c r="D142" s="1"/>
      <c r="E142" s="1"/>
      <c r="F142" s="1"/>
    </row>
    <row r="143" spans="2:6" x14ac:dyDescent="0.2">
      <c r="B143" s="1"/>
      <c r="C143" s="1"/>
      <c r="D143" s="1"/>
      <c r="E143" s="1"/>
      <c r="F143" s="1"/>
    </row>
    <row r="144" spans="2:6" x14ac:dyDescent="0.2">
      <c r="B144" s="1"/>
      <c r="C144" s="1"/>
      <c r="D144" s="1"/>
      <c r="E144" s="1"/>
      <c r="F144" s="1"/>
    </row>
    <row r="145" spans="2:6" x14ac:dyDescent="0.2">
      <c r="B145" s="1"/>
      <c r="C145" s="1"/>
      <c r="D145" s="1"/>
      <c r="E145" s="1"/>
      <c r="F145" s="1"/>
    </row>
    <row r="146" spans="2:6" x14ac:dyDescent="0.2">
      <c r="B146" s="1"/>
      <c r="C146" s="1"/>
      <c r="D146" s="1"/>
      <c r="E146" s="1"/>
      <c r="F146" s="1"/>
    </row>
    <row r="147" spans="2:6" x14ac:dyDescent="0.2">
      <c r="B147" s="1"/>
      <c r="C147" s="1"/>
      <c r="D147" s="1"/>
      <c r="E147" s="1"/>
      <c r="F147" s="1"/>
    </row>
    <row r="148" spans="2:6" x14ac:dyDescent="0.2">
      <c r="B148" s="1"/>
      <c r="C148" s="1"/>
      <c r="D148" s="1"/>
      <c r="E148" s="1"/>
      <c r="F148" s="1"/>
    </row>
    <row r="149" spans="2:6" x14ac:dyDescent="0.2">
      <c r="B149" s="1"/>
      <c r="C149" s="1"/>
      <c r="D149" s="1"/>
      <c r="E149" s="1"/>
      <c r="F149" s="1"/>
    </row>
    <row r="150" spans="2:6" x14ac:dyDescent="0.2">
      <c r="B150" s="1"/>
      <c r="C150" s="1"/>
      <c r="D150" s="1"/>
      <c r="E150" s="1"/>
      <c r="F150" s="1"/>
    </row>
    <row r="151" spans="2:6" x14ac:dyDescent="0.2">
      <c r="B151" s="1"/>
      <c r="C151" s="1"/>
      <c r="D151" s="1"/>
      <c r="E151" s="1"/>
      <c r="F151" s="1"/>
    </row>
    <row r="152" spans="2:6" x14ac:dyDescent="0.2">
      <c r="B152" s="1"/>
      <c r="C152" s="1"/>
      <c r="D152" s="1"/>
      <c r="E152" s="1"/>
      <c r="F152" s="1"/>
    </row>
    <row r="153" spans="2:6" x14ac:dyDescent="0.2">
      <c r="B153" s="1"/>
      <c r="C153" s="1"/>
      <c r="D153" s="1"/>
      <c r="E153" s="1"/>
      <c r="F153" s="1"/>
    </row>
    <row r="154" spans="2:6" x14ac:dyDescent="0.2">
      <c r="B154" s="1"/>
      <c r="C154" s="1"/>
      <c r="D154" s="1"/>
      <c r="E154" s="1"/>
      <c r="F154" s="1"/>
    </row>
    <row r="155" spans="2:6" x14ac:dyDescent="0.2">
      <c r="B155" s="1"/>
      <c r="C155" s="1"/>
      <c r="D155" s="1"/>
      <c r="E155" s="1"/>
      <c r="F155" s="1"/>
    </row>
    <row r="156" spans="2:6" x14ac:dyDescent="0.2">
      <c r="B156" s="1"/>
      <c r="C156" s="1"/>
      <c r="D156" s="1"/>
      <c r="E156" s="1"/>
      <c r="F156" s="1"/>
    </row>
    <row r="157" spans="2:6" x14ac:dyDescent="0.2">
      <c r="B157" s="1"/>
      <c r="C157" s="1"/>
      <c r="D157" s="1"/>
      <c r="E157" s="1"/>
      <c r="F157" s="1"/>
    </row>
    <row r="158" spans="2:6" x14ac:dyDescent="0.2">
      <c r="B158" s="1"/>
      <c r="C158" s="1"/>
      <c r="D158" s="1"/>
      <c r="E158" s="1"/>
      <c r="F158" s="1"/>
    </row>
    <row r="159" spans="2:6" x14ac:dyDescent="0.2">
      <c r="B159" s="1"/>
      <c r="C159" s="1"/>
      <c r="D159" s="1"/>
      <c r="E159" s="1"/>
      <c r="F159" s="1"/>
    </row>
    <row r="160" spans="2:6" x14ac:dyDescent="0.2">
      <c r="B160" s="1"/>
      <c r="C160" s="1"/>
      <c r="D160" s="1"/>
      <c r="E160" s="1"/>
      <c r="F160" s="1"/>
    </row>
    <row r="161" spans="2:6" x14ac:dyDescent="0.2">
      <c r="B161" s="1"/>
      <c r="C161" s="1"/>
      <c r="D161" s="1"/>
      <c r="E161" s="1"/>
      <c r="F161" s="1"/>
    </row>
    <row r="162" spans="2:6" x14ac:dyDescent="0.2">
      <c r="B162" s="1"/>
      <c r="C162" s="1"/>
      <c r="D162" s="1"/>
      <c r="E162" s="1"/>
      <c r="F162" s="1"/>
    </row>
    <row r="163" spans="2:6" x14ac:dyDescent="0.2">
      <c r="B163" s="1"/>
      <c r="C163" s="1"/>
      <c r="D163" s="1"/>
      <c r="E163" s="1"/>
      <c r="F163" s="1"/>
    </row>
    <row r="164" spans="2:6" x14ac:dyDescent="0.2">
      <c r="B164" s="1"/>
      <c r="C164" s="1"/>
      <c r="D164" s="1"/>
      <c r="E164" s="1"/>
      <c r="F164" s="1"/>
    </row>
    <row r="165" spans="2:6" x14ac:dyDescent="0.2">
      <c r="B165" s="1"/>
      <c r="C165" s="1"/>
      <c r="D165" s="1"/>
      <c r="E165" s="1"/>
      <c r="F165" s="1"/>
    </row>
    <row r="166" spans="2:6" x14ac:dyDescent="0.2">
      <c r="B166" s="1"/>
      <c r="C166" s="1"/>
      <c r="D166" s="1"/>
      <c r="E166" s="1"/>
      <c r="F166" s="1"/>
    </row>
    <row r="167" spans="2:6" x14ac:dyDescent="0.2">
      <c r="B167" s="1"/>
      <c r="C167" s="1"/>
      <c r="D167" s="1"/>
      <c r="E167" s="1"/>
      <c r="F167" s="1"/>
    </row>
    <row r="168" spans="2:6" x14ac:dyDescent="0.2">
      <c r="B168" s="1"/>
      <c r="C168" s="1"/>
      <c r="D168" s="1"/>
      <c r="E168" s="1"/>
      <c r="F168" s="1"/>
    </row>
    <row r="169" spans="2:6" x14ac:dyDescent="0.2">
      <c r="B169" s="1"/>
      <c r="C169" s="1"/>
      <c r="D169" s="1"/>
      <c r="E169" s="1"/>
      <c r="F169" s="1"/>
    </row>
    <row r="170" spans="2:6" x14ac:dyDescent="0.2">
      <c r="B170" s="1"/>
      <c r="C170" s="1"/>
      <c r="D170" s="1"/>
      <c r="E170" s="1"/>
      <c r="F170" s="1"/>
    </row>
    <row r="171" spans="2:6" x14ac:dyDescent="0.2">
      <c r="B171" s="1"/>
      <c r="C171" s="1"/>
      <c r="D171" s="1"/>
      <c r="E171" s="1"/>
      <c r="F171" s="1"/>
    </row>
    <row r="172" spans="2:6" x14ac:dyDescent="0.2">
      <c r="B172" s="1"/>
      <c r="C172" s="1"/>
      <c r="D172" s="1"/>
      <c r="E172" s="1"/>
      <c r="F172" s="1"/>
    </row>
    <row r="173" spans="2:6" x14ac:dyDescent="0.2">
      <c r="B173" s="1"/>
      <c r="C173" s="1"/>
      <c r="D173" s="1"/>
      <c r="E173" s="1"/>
      <c r="F173" s="1"/>
    </row>
    <row r="174" spans="2:6" x14ac:dyDescent="0.2">
      <c r="B174" s="1"/>
      <c r="C174" s="1"/>
      <c r="D174" s="1"/>
      <c r="E174" s="1"/>
      <c r="F174" s="1"/>
    </row>
    <row r="175" spans="2:6" x14ac:dyDescent="0.2">
      <c r="B175" s="1"/>
      <c r="C175" s="1"/>
      <c r="D175" s="1"/>
      <c r="E175" s="1"/>
      <c r="F175" s="1"/>
    </row>
    <row r="176" spans="2:6" x14ac:dyDescent="0.2">
      <c r="B176" s="1"/>
      <c r="C176" s="1"/>
      <c r="D176" s="1"/>
      <c r="E176" s="1"/>
      <c r="F176" s="1"/>
    </row>
    <row r="177" spans="2:6" x14ac:dyDescent="0.2">
      <c r="B177" s="1"/>
      <c r="C177" s="1"/>
      <c r="D177" s="1"/>
      <c r="E177" s="1"/>
      <c r="F177" s="1"/>
    </row>
    <row r="178" spans="2:6" x14ac:dyDescent="0.2">
      <c r="B178" s="1"/>
      <c r="C178" s="1"/>
      <c r="D178" s="1"/>
      <c r="E178" s="1"/>
      <c r="F178" s="1"/>
    </row>
    <row r="179" spans="2:6" x14ac:dyDescent="0.2">
      <c r="B179" s="1"/>
      <c r="C179" s="1"/>
      <c r="D179" s="1"/>
      <c r="E179" s="1"/>
      <c r="F179" s="1"/>
    </row>
    <row r="180" spans="2:6" x14ac:dyDescent="0.2">
      <c r="B180" s="1"/>
      <c r="C180" s="1"/>
      <c r="D180" s="1"/>
      <c r="E180" s="1"/>
      <c r="F180" s="1"/>
    </row>
    <row r="181" spans="2:6" x14ac:dyDescent="0.2">
      <c r="B181" s="1"/>
      <c r="C181" s="1"/>
      <c r="D181" s="1"/>
      <c r="E181" s="1"/>
      <c r="F181" s="1"/>
    </row>
    <row r="182" spans="2:6" x14ac:dyDescent="0.2">
      <c r="B182" s="1"/>
      <c r="C182" s="1"/>
      <c r="D182" s="1"/>
      <c r="E182" s="1"/>
      <c r="F182" s="1"/>
    </row>
    <row r="183" spans="2:6" x14ac:dyDescent="0.2">
      <c r="B183" s="1"/>
      <c r="C183" s="1"/>
      <c r="D183" s="1"/>
      <c r="E183" s="1"/>
      <c r="F183" s="1"/>
    </row>
    <row r="184" spans="2:6" x14ac:dyDescent="0.2">
      <c r="B184" s="1"/>
      <c r="C184" s="1"/>
      <c r="D184" s="1"/>
      <c r="E184" s="1"/>
      <c r="F184" s="1"/>
    </row>
    <row r="185" spans="2:6" x14ac:dyDescent="0.2">
      <c r="B185" s="1"/>
      <c r="C185" s="1"/>
      <c r="D185" s="1"/>
      <c r="E185" s="1"/>
      <c r="F185" s="1"/>
    </row>
    <row r="186" spans="2:6" x14ac:dyDescent="0.2">
      <c r="B186" s="1"/>
      <c r="C186" s="1"/>
      <c r="D186" s="1"/>
      <c r="E186" s="1"/>
      <c r="F186" s="1"/>
    </row>
    <row r="187" spans="2:6" x14ac:dyDescent="0.2">
      <c r="B187" s="1"/>
      <c r="C187" s="1"/>
      <c r="D187" s="1"/>
      <c r="E187" s="1"/>
      <c r="F187" s="1"/>
    </row>
    <row r="188" spans="2:6" x14ac:dyDescent="0.2">
      <c r="B188" s="1"/>
      <c r="C188" s="1"/>
      <c r="D188" s="1"/>
      <c r="E188" s="1"/>
      <c r="F188" s="1"/>
    </row>
    <row r="189" spans="2:6" x14ac:dyDescent="0.2">
      <c r="B189" s="1"/>
      <c r="C189" s="1"/>
      <c r="D189" s="1"/>
      <c r="E189" s="1"/>
      <c r="F189" s="1"/>
    </row>
    <row r="190" spans="2:6" x14ac:dyDescent="0.2">
      <c r="B190" s="1"/>
      <c r="C190" s="1"/>
      <c r="D190" s="1"/>
      <c r="E190" s="1"/>
      <c r="F190" s="1"/>
    </row>
    <row r="191" spans="2:6" x14ac:dyDescent="0.2">
      <c r="B191" s="1"/>
      <c r="C191" s="1"/>
      <c r="D191" s="1"/>
      <c r="E191" s="1"/>
      <c r="F191" s="1"/>
    </row>
    <row r="192" spans="2:6" x14ac:dyDescent="0.2">
      <c r="B192" s="1"/>
      <c r="C192" s="1"/>
      <c r="D192" s="1"/>
      <c r="E192" s="1"/>
      <c r="F192" s="1"/>
    </row>
    <row r="193" spans="2:6" x14ac:dyDescent="0.2">
      <c r="B193" s="1"/>
      <c r="C193" s="1"/>
      <c r="D193" s="1"/>
      <c r="E193" s="1"/>
      <c r="F193" s="1"/>
    </row>
    <row r="194" spans="2:6" x14ac:dyDescent="0.2">
      <c r="B194" s="1"/>
      <c r="C194" s="1"/>
      <c r="D194" s="1"/>
      <c r="E194" s="1"/>
      <c r="F194" s="1"/>
    </row>
    <row r="195" spans="2:6" x14ac:dyDescent="0.2">
      <c r="B195" s="1"/>
      <c r="C195" s="1"/>
      <c r="D195" s="1"/>
      <c r="E195" s="1"/>
      <c r="F195" s="1"/>
    </row>
    <row r="196" spans="2:6" x14ac:dyDescent="0.2">
      <c r="B196" s="1"/>
      <c r="C196" s="1"/>
      <c r="D196" s="1"/>
      <c r="E196" s="1"/>
      <c r="F196" s="1"/>
    </row>
    <row r="197" spans="2:6" x14ac:dyDescent="0.2">
      <c r="B197" s="1"/>
      <c r="C197" s="1"/>
      <c r="D197" s="1"/>
      <c r="E197" s="1"/>
      <c r="F197" s="1"/>
    </row>
    <row r="198" spans="2:6" x14ac:dyDescent="0.2">
      <c r="B198" s="1"/>
      <c r="C198" s="1"/>
      <c r="D198" s="1"/>
      <c r="E198" s="1"/>
      <c r="F198" s="1"/>
    </row>
    <row r="199" spans="2:6" x14ac:dyDescent="0.2">
      <c r="B199" s="1"/>
      <c r="C199" s="1"/>
      <c r="D199" s="1"/>
      <c r="E199" s="1"/>
      <c r="F199" s="1"/>
    </row>
    <row r="200" spans="2:6" x14ac:dyDescent="0.2">
      <c r="B200" s="1"/>
      <c r="C200" s="1"/>
      <c r="D200" s="1"/>
      <c r="E200" s="1"/>
      <c r="F200" s="1"/>
    </row>
    <row r="201" spans="2:6" x14ac:dyDescent="0.2">
      <c r="B201" s="1"/>
      <c r="C201" s="1"/>
      <c r="D201" s="1"/>
      <c r="E201" s="1"/>
      <c r="F201" s="1"/>
    </row>
    <row r="202" spans="2:6" x14ac:dyDescent="0.2">
      <c r="B202" s="1"/>
      <c r="C202" s="1"/>
      <c r="D202" s="1"/>
      <c r="E202" s="1"/>
      <c r="F202" s="1"/>
    </row>
    <row r="203" spans="2:6" x14ac:dyDescent="0.2">
      <c r="B203" s="1"/>
      <c r="C203" s="1"/>
      <c r="D203" s="1"/>
      <c r="E203" s="1"/>
      <c r="F203" s="1"/>
    </row>
    <row r="204" spans="2:6" x14ac:dyDescent="0.2">
      <c r="B204" s="1"/>
      <c r="C204" s="1"/>
      <c r="D204" s="1"/>
      <c r="E204" s="1"/>
      <c r="F204" s="1"/>
    </row>
    <row r="205" spans="2:6" x14ac:dyDescent="0.2">
      <c r="B205" s="1"/>
      <c r="C205" s="1"/>
      <c r="D205" s="1"/>
      <c r="E205" s="1"/>
      <c r="F205" s="1"/>
    </row>
    <row r="206" spans="2:6" x14ac:dyDescent="0.2">
      <c r="B206" s="1"/>
      <c r="C206" s="1"/>
      <c r="D206" s="1"/>
      <c r="E206" s="1"/>
      <c r="F206" s="1"/>
    </row>
    <row r="207" spans="2:6" x14ac:dyDescent="0.2">
      <c r="B207" s="1"/>
      <c r="C207" s="1"/>
      <c r="D207" s="1"/>
      <c r="E207" s="1"/>
      <c r="F207" s="1"/>
    </row>
    <row r="208" spans="2:6" x14ac:dyDescent="0.2">
      <c r="B208" s="1"/>
      <c r="C208" s="1"/>
      <c r="D208" s="1"/>
      <c r="E208" s="1"/>
      <c r="F208" s="1"/>
    </row>
    <row r="209" spans="2:6" x14ac:dyDescent="0.2">
      <c r="B209" s="1"/>
      <c r="C209" s="1"/>
      <c r="D209" s="1"/>
      <c r="E209" s="1"/>
      <c r="F209" s="1"/>
    </row>
    <row r="210" spans="2:6" x14ac:dyDescent="0.2">
      <c r="B210" s="1"/>
      <c r="C210" s="1"/>
      <c r="D210" s="1"/>
      <c r="E210" s="1"/>
      <c r="F210" s="1"/>
    </row>
    <row r="211" spans="2:6" x14ac:dyDescent="0.2">
      <c r="B211" s="1"/>
      <c r="C211" s="1"/>
      <c r="D211" s="1"/>
      <c r="E211" s="1"/>
      <c r="F211" s="1"/>
    </row>
    <row r="212" spans="2:6" x14ac:dyDescent="0.2">
      <c r="B212" s="1"/>
      <c r="C212" s="1"/>
      <c r="D212" s="1"/>
      <c r="E212" s="1"/>
      <c r="F212" s="1"/>
    </row>
    <row r="213" spans="2:6" x14ac:dyDescent="0.2">
      <c r="B213" s="1"/>
      <c r="C213" s="1"/>
      <c r="D213" s="1"/>
      <c r="E213" s="1"/>
      <c r="F213" s="1"/>
    </row>
    <row r="214" spans="2:6" x14ac:dyDescent="0.2">
      <c r="B214" s="1"/>
      <c r="C214" s="1"/>
      <c r="D214" s="1"/>
      <c r="E214" s="1"/>
      <c r="F214" s="1"/>
    </row>
    <row r="215" spans="2:6" x14ac:dyDescent="0.2">
      <c r="B215" s="1"/>
      <c r="C215" s="1"/>
      <c r="D215" s="1"/>
      <c r="E215" s="1"/>
      <c r="F215" s="1"/>
    </row>
    <row r="216" spans="2:6" x14ac:dyDescent="0.2">
      <c r="B216" s="1"/>
      <c r="C216" s="1"/>
      <c r="D216" s="1"/>
      <c r="E216" s="1"/>
      <c r="F216" s="1"/>
    </row>
    <row r="217" spans="2:6" x14ac:dyDescent="0.2">
      <c r="B217" s="1"/>
      <c r="C217" s="1"/>
      <c r="D217" s="1"/>
      <c r="E217" s="1"/>
      <c r="F217" s="1"/>
    </row>
    <row r="218" spans="2:6" x14ac:dyDescent="0.2">
      <c r="B218" s="1"/>
      <c r="C218" s="1"/>
      <c r="D218" s="1"/>
      <c r="E218" s="1"/>
      <c r="F218" s="1"/>
    </row>
    <row r="219" spans="2:6" x14ac:dyDescent="0.2">
      <c r="B219" s="1"/>
      <c r="C219" s="1"/>
      <c r="D219" s="1"/>
      <c r="E219" s="1"/>
      <c r="F219" s="1"/>
    </row>
    <row r="220" spans="2:6" x14ac:dyDescent="0.2">
      <c r="B220" s="1"/>
      <c r="C220" s="1"/>
      <c r="D220" s="1"/>
      <c r="E220" s="1"/>
      <c r="F220" s="1"/>
    </row>
    <row r="221" spans="2:6" x14ac:dyDescent="0.2">
      <c r="B221" s="1"/>
      <c r="C221" s="1"/>
      <c r="D221" s="1"/>
      <c r="E221" s="1"/>
      <c r="F221" s="1"/>
    </row>
    <row r="222" spans="2:6" x14ac:dyDescent="0.2">
      <c r="B222" s="1"/>
      <c r="C222" s="1"/>
      <c r="D222" s="1"/>
      <c r="E222" s="1"/>
      <c r="F222" s="1"/>
    </row>
    <row r="223" spans="2:6" x14ac:dyDescent="0.2">
      <c r="B223" s="1"/>
      <c r="C223" s="1"/>
      <c r="D223" s="1"/>
      <c r="E223" s="1"/>
      <c r="F223" s="1"/>
    </row>
    <row r="224" spans="2:6" x14ac:dyDescent="0.2">
      <c r="B224" s="1"/>
      <c r="C224" s="1"/>
      <c r="D224" s="1"/>
      <c r="E224" s="1"/>
      <c r="F224" s="1"/>
    </row>
    <row r="225" spans="2:6" x14ac:dyDescent="0.2">
      <c r="B225" s="1"/>
      <c r="C225" s="1"/>
      <c r="D225" s="1"/>
      <c r="E225" s="1"/>
      <c r="F225" s="1"/>
    </row>
    <row r="226" spans="2:6" x14ac:dyDescent="0.2">
      <c r="B226" s="1"/>
      <c r="C226" s="1"/>
      <c r="D226" s="1"/>
      <c r="E226" s="1"/>
      <c r="F226" s="1"/>
    </row>
    <row r="227" spans="2:6" x14ac:dyDescent="0.2">
      <c r="B227" s="1"/>
      <c r="C227" s="1"/>
      <c r="D227" s="1"/>
      <c r="E227" s="1"/>
      <c r="F227" s="1"/>
    </row>
    <row r="228" spans="2:6" x14ac:dyDescent="0.2">
      <c r="B228" s="1"/>
      <c r="C228" s="1"/>
      <c r="D228" s="1"/>
      <c r="E228" s="1"/>
      <c r="F228" s="1"/>
    </row>
    <row r="229" spans="2:6" x14ac:dyDescent="0.2">
      <c r="B229" s="1"/>
      <c r="C229" s="1"/>
      <c r="D229" s="1"/>
      <c r="E229" s="1"/>
      <c r="F229" s="1"/>
    </row>
    <row r="230" spans="2:6" x14ac:dyDescent="0.2">
      <c r="B230" s="1"/>
      <c r="C230" s="1"/>
      <c r="D230" s="1"/>
      <c r="E230" s="1"/>
      <c r="F230" s="1"/>
    </row>
    <row r="231" spans="2:6" x14ac:dyDescent="0.2">
      <c r="B231" s="1"/>
      <c r="C231" s="1"/>
      <c r="D231" s="1"/>
      <c r="E231" s="1"/>
      <c r="F231" s="1"/>
    </row>
    <row r="232" spans="2:6" x14ac:dyDescent="0.2">
      <c r="B232" s="1"/>
      <c r="C232" s="1"/>
      <c r="D232" s="1"/>
      <c r="E232" s="1"/>
      <c r="F232" s="1"/>
    </row>
    <row r="233" spans="2:6" x14ac:dyDescent="0.2">
      <c r="B233" s="1"/>
      <c r="C233" s="1"/>
      <c r="D233" s="1"/>
      <c r="E233" s="1"/>
      <c r="F233" s="1"/>
    </row>
    <row r="234" spans="2:6" x14ac:dyDescent="0.2">
      <c r="B234" s="1"/>
      <c r="C234" s="1"/>
      <c r="D234" s="1"/>
      <c r="E234" s="1"/>
      <c r="F234" s="1"/>
    </row>
    <row r="235" spans="2:6" x14ac:dyDescent="0.2">
      <c r="B235" s="1"/>
      <c r="C235" s="1"/>
      <c r="D235" s="1"/>
      <c r="E235" s="1"/>
      <c r="F235" s="1"/>
    </row>
    <row r="236" spans="2:6" x14ac:dyDescent="0.2">
      <c r="B236" s="1"/>
      <c r="C236" s="1"/>
      <c r="D236" s="1"/>
      <c r="E236" s="1"/>
      <c r="F236" s="1"/>
    </row>
    <row r="237" spans="2:6" x14ac:dyDescent="0.2">
      <c r="B237" s="1"/>
      <c r="C237" s="1"/>
      <c r="D237" s="1"/>
      <c r="E237" s="1"/>
      <c r="F237" s="1"/>
    </row>
    <row r="238" spans="2:6" x14ac:dyDescent="0.2">
      <c r="B238" s="1"/>
      <c r="C238" s="1"/>
      <c r="D238" s="1"/>
      <c r="E238" s="1"/>
      <c r="F238" s="1"/>
    </row>
    <row r="239" spans="2:6" x14ac:dyDescent="0.2">
      <c r="B239" s="1"/>
      <c r="C239" s="1"/>
      <c r="D239" s="1"/>
      <c r="E239" s="1"/>
      <c r="F239" s="1"/>
    </row>
    <row r="240" spans="2:6" x14ac:dyDescent="0.2">
      <c r="B240" s="1"/>
      <c r="C240" s="1"/>
      <c r="D240" s="1"/>
      <c r="E240" s="1"/>
      <c r="F240" s="1"/>
    </row>
    <row r="241" spans="2:6" x14ac:dyDescent="0.2">
      <c r="B241" s="1"/>
      <c r="C241" s="1"/>
      <c r="D241" s="1"/>
      <c r="E241" s="1"/>
      <c r="F241" s="1"/>
    </row>
    <row r="242" spans="2:6" x14ac:dyDescent="0.2">
      <c r="B242" s="1"/>
      <c r="C242" s="1"/>
      <c r="D242" s="1"/>
      <c r="E242" s="1"/>
      <c r="F242" s="1"/>
    </row>
    <row r="243" spans="2:6" x14ac:dyDescent="0.2">
      <c r="B243" s="1"/>
      <c r="C243" s="1"/>
      <c r="D243" s="1"/>
      <c r="E243" s="1"/>
      <c r="F243" s="1"/>
    </row>
    <row r="244" spans="2:6" x14ac:dyDescent="0.2">
      <c r="B244" s="1"/>
      <c r="C244" s="1"/>
      <c r="D244" s="1"/>
      <c r="E244" s="1"/>
      <c r="F244" s="1"/>
    </row>
    <row r="245" spans="2:6" x14ac:dyDescent="0.2">
      <c r="B245" s="1"/>
      <c r="C245" s="1"/>
      <c r="D245" s="1"/>
      <c r="E245" s="1"/>
      <c r="F245" s="1"/>
    </row>
    <row r="246" spans="2:6" x14ac:dyDescent="0.2">
      <c r="B246" s="1"/>
      <c r="C246" s="1"/>
      <c r="D246" s="1"/>
      <c r="E246" s="1"/>
      <c r="F246" s="1"/>
    </row>
    <row r="247" spans="2:6" x14ac:dyDescent="0.2">
      <c r="B247" s="1"/>
      <c r="C247" s="1"/>
      <c r="D247" s="1"/>
      <c r="E247" s="1"/>
      <c r="F247" s="1"/>
    </row>
    <row r="248" spans="2:6" x14ac:dyDescent="0.2">
      <c r="B248" s="1"/>
      <c r="C248" s="1"/>
      <c r="D248" s="1"/>
      <c r="E248" s="1"/>
      <c r="F248" s="1"/>
    </row>
    <row r="249" spans="2:6" x14ac:dyDescent="0.2">
      <c r="B249" s="1"/>
      <c r="C249" s="1"/>
      <c r="D249" s="1"/>
      <c r="E249" s="1"/>
      <c r="F249" s="1"/>
    </row>
    <row r="250" spans="2:6" x14ac:dyDescent="0.2">
      <c r="B250" s="1"/>
      <c r="C250" s="1"/>
      <c r="D250" s="1"/>
      <c r="E250" s="1"/>
      <c r="F250" s="1"/>
    </row>
    <row r="251" spans="2:6" x14ac:dyDescent="0.2">
      <c r="B251" s="1"/>
      <c r="C251" s="1"/>
      <c r="D251" s="1"/>
      <c r="E251" s="1"/>
      <c r="F251" s="1"/>
    </row>
    <row r="252" spans="2:6" x14ac:dyDescent="0.2">
      <c r="B252" s="1"/>
      <c r="C252" s="1"/>
      <c r="D252" s="1"/>
      <c r="E252" s="1"/>
      <c r="F252" s="1"/>
    </row>
    <row r="253" spans="2:6" x14ac:dyDescent="0.2">
      <c r="B253" s="1"/>
      <c r="C253" s="1"/>
      <c r="D253" s="1"/>
      <c r="E253" s="1"/>
      <c r="F253" s="1"/>
    </row>
    <row r="254" spans="2:6" x14ac:dyDescent="0.2">
      <c r="B254" s="1"/>
      <c r="C254" s="1"/>
      <c r="D254" s="1"/>
      <c r="E254" s="1"/>
      <c r="F254" s="1"/>
    </row>
    <row r="255" spans="2:6" x14ac:dyDescent="0.2">
      <c r="B255" s="1"/>
      <c r="C255" s="1"/>
      <c r="D255" s="1"/>
      <c r="E255" s="1"/>
      <c r="F255" s="1"/>
    </row>
    <row r="256" spans="2:6" x14ac:dyDescent="0.2">
      <c r="B256" s="1"/>
      <c r="C256" s="1"/>
      <c r="D256" s="1"/>
      <c r="E256" s="1"/>
      <c r="F256" s="1"/>
    </row>
    <row r="257" spans="2:6" x14ac:dyDescent="0.2">
      <c r="B257" s="1"/>
      <c r="C257" s="1"/>
      <c r="D257" s="1"/>
      <c r="E257" s="1"/>
      <c r="F257" s="1"/>
    </row>
    <row r="258" spans="2:6" x14ac:dyDescent="0.2">
      <c r="B258" s="1"/>
      <c r="C258" s="1"/>
      <c r="D258" s="1"/>
      <c r="E258" s="1"/>
      <c r="F258" s="1"/>
    </row>
    <row r="259" spans="2:6" x14ac:dyDescent="0.2">
      <c r="B259" s="1"/>
      <c r="C259" s="1"/>
      <c r="D259" s="1"/>
      <c r="E259" s="1"/>
      <c r="F259" s="1"/>
    </row>
    <row r="260" spans="2:6" x14ac:dyDescent="0.2">
      <c r="B260" s="1"/>
      <c r="C260" s="1"/>
      <c r="D260" s="1"/>
      <c r="E260" s="1"/>
      <c r="F260" s="1"/>
    </row>
    <row r="261" spans="2:6" x14ac:dyDescent="0.2">
      <c r="B261" s="1"/>
      <c r="C261" s="1"/>
      <c r="D261" s="1"/>
      <c r="E261" s="1"/>
      <c r="F261" s="1"/>
    </row>
    <row r="262" spans="2:6" x14ac:dyDescent="0.2">
      <c r="B262" s="1"/>
      <c r="C262" s="1"/>
      <c r="D262" s="1"/>
      <c r="E262" s="1"/>
      <c r="F262" s="1"/>
    </row>
    <row r="263" spans="2:6" x14ac:dyDescent="0.2">
      <c r="B263" s="1"/>
      <c r="C263" s="1"/>
      <c r="D263" s="1"/>
      <c r="E263" s="1"/>
      <c r="F263" s="1"/>
    </row>
    <row r="264" spans="2:6" x14ac:dyDescent="0.2">
      <c r="B264" s="1"/>
      <c r="C264" s="1"/>
      <c r="D264" s="1"/>
      <c r="E264" s="1"/>
      <c r="F264" s="1"/>
    </row>
    <row r="265" spans="2:6" x14ac:dyDescent="0.2">
      <c r="B265" s="1"/>
      <c r="C265" s="1"/>
      <c r="D265" s="1"/>
      <c r="E265" s="1"/>
      <c r="F265" s="1"/>
    </row>
    <row r="266" spans="2:6" x14ac:dyDescent="0.2">
      <c r="B266" s="1"/>
      <c r="C266" s="1"/>
      <c r="D266" s="1"/>
      <c r="E266" s="1"/>
      <c r="F266" s="1"/>
    </row>
    <row r="267" spans="2:6" x14ac:dyDescent="0.2">
      <c r="B267" s="1"/>
      <c r="C267" s="1"/>
      <c r="D267" s="1"/>
      <c r="E267" s="1"/>
      <c r="F267" s="1"/>
    </row>
    <row r="268" spans="2:6" x14ac:dyDescent="0.2">
      <c r="B268" s="1"/>
      <c r="C268" s="1"/>
      <c r="D268" s="1"/>
      <c r="E268" s="1"/>
      <c r="F268" s="1"/>
    </row>
    <row r="269" spans="2:6" x14ac:dyDescent="0.2">
      <c r="B269" s="1"/>
      <c r="C269" s="1"/>
      <c r="D269" s="1"/>
      <c r="E269" s="1"/>
      <c r="F269" s="1"/>
    </row>
    <row r="270" spans="2:6" x14ac:dyDescent="0.2">
      <c r="B270" s="1"/>
      <c r="C270" s="1"/>
      <c r="D270" s="1"/>
      <c r="E270" s="1"/>
      <c r="F270" s="1"/>
    </row>
  </sheetData>
  <mergeCells count="44">
    <mergeCell ref="B70:F70"/>
    <mergeCell ref="B54:E54"/>
    <mergeCell ref="B55:E55"/>
    <mergeCell ref="B18:C18"/>
    <mergeCell ref="B39:E39"/>
    <mergeCell ref="B49:C49"/>
    <mergeCell ref="B50:C50"/>
    <mergeCell ref="B56:E56"/>
    <mergeCell ref="B57:E57"/>
    <mergeCell ref="B36:E36"/>
    <mergeCell ref="B40:E40"/>
    <mergeCell ref="B64:F64"/>
    <mergeCell ref="B68:F69"/>
    <mergeCell ref="C1:E1"/>
    <mergeCell ref="C2:E2"/>
    <mergeCell ref="C3:E3"/>
    <mergeCell ref="B38:E38"/>
    <mergeCell ref="B42:F42"/>
    <mergeCell ref="B13:F13"/>
    <mergeCell ref="B9:F9"/>
    <mergeCell ref="B6:F6"/>
    <mergeCell ref="B12:F12"/>
    <mergeCell ref="B14:F14"/>
    <mergeCell ref="B16:F16"/>
    <mergeCell ref="B22:F22"/>
    <mergeCell ref="B8:F8"/>
    <mergeCell ref="B15:F15"/>
    <mergeCell ref="B5:F5"/>
    <mergeCell ref="C71:D71"/>
    <mergeCell ref="E71:F71"/>
    <mergeCell ref="C67:F67"/>
    <mergeCell ref="B10:F10"/>
    <mergeCell ref="B45:C45"/>
    <mergeCell ref="B60:F60"/>
    <mergeCell ref="B37:E37"/>
    <mergeCell ref="B11:F11"/>
    <mergeCell ref="B62:D62"/>
    <mergeCell ref="B51:C51"/>
    <mergeCell ref="B58:D58"/>
    <mergeCell ref="B52:C52"/>
    <mergeCell ref="B41:D41"/>
    <mergeCell ref="B44:F44"/>
    <mergeCell ref="B46:C46"/>
    <mergeCell ref="B47:C47"/>
  </mergeCells>
  <phoneticPr fontId="2" type="noConversion"/>
  <printOptions horizontalCentered="1"/>
  <pageMargins left="0.51181102362204722" right="0.51181102362204722" top="0.39370078740157483" bottom="0.27559055118110237" header="0.51181102362204722" footer="0.51181102362204722"/>
  <pageSetup paperSize="9" scale="7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7"/>
  <sheetViews>
    <sheetView workbookViewId="0">
      <selection activeCell="B10" sqref="B10:B17"/>
    </sheetView>
  </sheetViews>
  <sheetFormatPr defaultRowHeight="12.75" x14ac:dyDescent="0.2"/>
  <cols>
    <col min="1" max="1" width="33.5703125" bestFit="1" customWidth="1"/>
    <col min="2" max="2" width="12.5703125" bestFit="1" customWidth="1"/>
  </cols>
  <sheetData>
    <row r="1" spans="1:2" x14ac:dyDescent="0.2">
      <c r="A1" s="32"/>
    </row>
    <row r="2" spans="1:2" x14ac:dyDescent="0.2">
      <c r="A2" s="32"/>
    </row>
    <row r="3" spans="1:2" x14ac:dyDescent="0.2">
      <c r="A3" s="32"/>
    </row>
    <row r="4" spans="1:2" x14ac:dyDescent="0.2">
      <c r="A4" s="32"/>
    </row>
    <row r="5" spans="1:2" x14ac:dyDescent="0.2">
      <c r="A5" s="32"/>
    </row>
    <row r="6" spans="1:2" x14ac:dyDescent="0.2">
      <c r="A6" s="32"/>
    </row>
    <row r="7" spans="1:2" x14ac:dyDescent="0.2">
      <c r="A7" s="32"/>
    </row>
    <row r="8" spans="1:2" x14ac:dyDescent="0.2">
      <c r="A8" s="32"/>
    </row>
    <row r="9" spans="1:2" x14ac:dyDescent="0.2">
      <c r="A9" s="32"/>
    </row>
    <row r="10" spans="1:2" x14ac:dyDescent="0.2">
      <c r="A10" s="16" t="s">
        <v>55</v>
      </c>
      <c r="B10" s="39">
        <v>912604.34</v>
      </c>
    </row>
    <row r="11" spans="1:2" x14ac:dyDescent="0.2">
      <c r="A11" s="16" t="s">
        <v>56</v>
      </c>
      <c r="B11" s="39">
        <v>2300100.83</v>
      </c>
    </row>
    <row r="12" spans="1:2" x14ac:dyDescent="0.2">
      <c r="A12" s="16" t="s">
        <v>57</v>
      </c>
      <c r="B12" s="39">
        <v>117175.13</v>
      </c>
    </row>
    <row r="13" spans="1:2" x14ac:dyDescent="0.2">
      <c r="A13" s="16" t="s">
        <v>58</v>
      </c>
      <c r="B13" s="39">
        <v>52443.92</v>
      </c>
    </row>
    <row r="14" spans="1:2" x14ac:dyDescent="0.2">
      <c r="A14" s="16" t="s">
        <v>59</v>
      </c>
      <c r="B14" s="39">
        <v>3382249.38</v>
      </c>
    </row>
    <row r="15" spans="1:2" x14ac:dyDescent="0.2">
      <c r="A15" s="16" t="s">
        <v>60</v>
      </c>
      <c r="B15" s="39">
        <v>55230.78</v>
      </c>
    </row>
    <row r="16" spans="1:2" x14ac:dyDescent="0.2">
      <c r="A16" s="16" t="s">
        <v>61</v>
      </c>
      <c r="B16" s="39">
        <v>4900</v>
      </c>
    </row>
    <row r="17" spans="1:2" x14ac:dyDescent="0.2">
      <c r="A17" s="16" t="s">
        <v>62</v>
      </c>
      <c r="B17" s="39">
        <v>149126.07</v>
      </c>
    </row>
  </sheetData>
  <phoneticPr fontId="2" type="noConversion"/>
  <pageMargins left="0.78740157499999996" right="0.78740157499999996" top="0.984251969" bottom="0.984251969" header="0.49212598499999999" footer="0.49212598499999999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7"/>
  <sheetViews>
    <sheetView showGridLines="0" workbookViewId="0">
      <selection activeCell="E8" sqref="E8"/>
    </sheetView>
  </sheetViews>
  <sheetFormatPr defaultRowHeight="12.75" x14ac:dyDescent="0.2"/>
  <cols>
    <col min="1" max="1" width="25.5703125" customWidth="1"/>
    <col min="2" max="4" width="9.28515625" bestFit="1" customWidth="1"/>
    <col min="5" max="5" width="12.85546875" bestFit="1" customWidth="1"/>
    <col min="6" max="6" width="15.85546875" customWidth="1"/>
  </cols>
  <sheetData>
    <row r="1" spans="1:6" ht="15" x14ac:dyDescent="0.25">
      <c r="A1" s="155" t="s">
        <v>35</v>
      </c>
      <c r="B1" s="155"/>
      <c r="C1" s="155"/>
      <c r="D1" s="155"/>
      <c r="E1" s="155"/>
      <c r="F1" s="155"/>
    </row>
    <row r="2" spans="1:6" ht="15" x14ac:dyDescent="0.25">
      <c r="A2" s="155" t="s">
        <v>37</v>
      </c>
      <c r="B2" s="155"/>
      <c r="C2" s="155"/>
      <c r="D2" s="155"/>
      <c r="E2" s="155"/>
      <c r="F2" s="155"/>
    </row>
    <row r="3" spans="1:6" ht="15" x14ac:dyDescent="0.25">
      <c r="A3" s="155" t="s">
        <v>36</v>
      </c>
      <c r="B3" s="155"/>
      <c r="C3" s="155"/>
      <c r="D3" s="155"/>
      <c r="E3" s="155"/>
      <c r="F3" s="155"/>
    </row>
    <row r="4" spans="1:6" x14ac:dyDescent="0.2">
      <c r="B4" s="17"/>
      <c r="C4" s="17"/>
      <c r="D4" s="17"/>
    </row>
    <row r="5" spans="1:6" x14ac:dyDescent="0.2">
      <c r="A5" s="173" t="s">
        <v>68</v>
      </c>
      <c r="B5" s="173"/>
      <c r="C5" s="173"/>
      <c r="D5" s="173"/>
      <c r="E5" s="173"/>
      <c r="F5" s="173"/>
    </row>
    <row r="6" spans="1:6" x14ac:dyDescent="0.2">
      <c r="A6" s="49"/>
      <c r="B6" s="50">
        <v>2009</v>
      </c>
      <c r="C6" s="50">
        <v>2010</v>
      </c>
      <c r="D6" s="50">
        <v>2011</v>
      </c>
      <c r="E6" s="50">
        <v>2012</v>
      </c>
      <c r="F6" s="50">
        <v>2013</v>
      </c>
    </row>
    <row r="7" spans="1:6" x14ac:dyDescent="0.2">
      <c r="A7" s="51" t="s">
        <v>69</v>
      </c>
      <c r="B7" s="52">
        <v>0</v>
      </c>
      <c r="C7" s="52">
        <v>0</v>
      </c>
      <c r="D7" s="52">
        <v>0</v>
      </c>
      <c r="E7" s="52">
        <v>0</v>
      </c>
      <c r="F7" s="52">
        <f>E17</f>
        <v>4781526.54</v>
      </c>
    </row>
    <row r="8" spans="1:6" ht="25.5" x14ac:dyDescent="0.2">
      <c r="A8" s="53" t="s">
        <v>70</v>
      </c>
      <c r="B8" s="52">
        <v>0</v>
      </c>
      <c r="C8" s="52">
        <v>0</v>
      </c>
      <c r="D8" s="52">
        <v>0</v>
      </c>
      <c r="E8" s="52">
        <f>92222.27+5294492.82</f>
        <v>5386715.0899999999</v>
      </c>
      <c r="F8" s="52">
        <v>5764521.5999999996</v>
      </c>
    </row>
    <row r="9" spans="1:6" ht="25.5" x14ac:dyDescent="0.2">
      <c r="A9" s="53" t="s">
        <v>71</v>
      </c>
      <c r="B9" s="52">
        <v>0</v>
      </c>
      <c r="C9" s="52">
        <v>0</v>
      </c>
      <c r="D9" s="52">
        <v>0</v>
      </c>
      <c r="E9" s="52">
        <v>16285.42</v>
      </c>
      <c r="F9" s="52">
        <v>252583.75</v>
      </c>
    </row>
    <row r="10" spans="1:6" ht="38.25" x14ac:dyDescent="0.2">
      <c r="A10" s="53" t="s">
        <v>72</v>
      </c>
      <c r="B10" s="52">
        <v>0</v>
      </c>
      <c r="C10" s="52">
        <v>0</v>
      </c>
      <c r="D10" s="52">
        <v>0</v>
      </c>
      <c r="E10" s="52">
        <v>0</v>
      </c>
      <c r="F10" s="52">
        <v>0</v>
      </c>
    </row>
    <row r="11" spans="1:6" ht="25.5" x14ac:dyDescent="0.2">
      <c r="A11" s="54" t="s">
        <v>73</v>
      </c>
      <c r="B11" s="55">
        <f>B8+B9+B10</f>
        <v>0</v>
      </c>
      <c r="C11" s="55">
        <f>C8+C9+C10</f>
        <v>0</v>
      </c>
      <c r="D11" s="55">
        <f>D8+D9+D10</f>
        <v>0</v>
      </c>
      <c r="E11" s="55">
        <f>E8+E9+E10</f>
        <v>5403000.5099999998</v>
      </c>
      <c r="F11" s="55">
        <f>F8+F9+F10</f>
        <v>6017105.3499999996</v>
      </c>
    </row>
    <row r="12" spans="1:6" ht="38.25" x14ac:dyDescent="0.2">
      <c r="A12" s="53" t="s">
        <v>74</v>
      </c>
      <c r="B12" s="52">
        <v>0</v>
      </c>
      <c r="C12" s="52">
        <v>0</v>
      </c>
      <c r="D12" s="52">
        <v>0</v>
      </c>
      <c r="E12" s="52">
        <v>0</v>
      </c>
      <c r="F12" s="52">
        <v>0</v>
      </c>
    </row>
    <row r="13" spans="1:6" ht="38.25" x14ac:dyDescent="0.2">
      <c r="A13" s="54" t="s">
        <v>75</v>
      </c>
      <c r="B13" s="55">
        <f>B11+B7+B12</f>
        <v>0</v>
      </c>
      <c r="C13" s="55">
        <f>C11+C7+C12</f>
        <v>0</v>
      </c>
      <c r="D13" s="55">
        <f>D11+D7+D12</f>
        <v>0</v>
      </c>
      <c r="E13" s="55">
        <f>E11+E7+E12</f>
        <v>5403000.5099999998</v>
      </c>
      <c r="F13" s="55">
        <f>F11+F7+F12</f>
        <v>10798631.890000001</v>
      </c>
    </row>
    <row r="14" spans="1:6" ht="25.5" x14ac:dyDescent="0.2">
      <c r="A14" s="53" t="s">
        <v>76</v>
      </c>
      <c r="B14" s="52">
        <v>0</v>
      </c>
      <c r="C14" s="52">
        <v>0</v>
      </c>
      <c r="D14" s="52">
        <v>0</v>
      </c>
      <c r="E14" s="52">
        <v>621473.97</v>
      </c>
      <c r="F14" s="52">
        <v>6973830.4500000002</v>
      </c>
    </row>
    <row r="15" spans="1:6" ht="25.5" x14ac:dyDescent="0.2">
      <c r="A15" s="54" t="s">
        <v>77</v>
      </c>
      <c r="B15" s="55">
        <f>B13-B14</f>
        <v>0</v>
      </c>
      <c r="C15" s="55">
        <f>C13-C14</f>
        <v>0</v>
      </c>
      <c r="D15" s="55">
        <f>D13-D14</f>
        <v>0</v>
      </c>
      <c r="E15" s="55">
        <f>E13-E14</f>
        <v>4781526.54</v>
      </c>
      <c r="F15" s="55">
        <f>F13-F14</f>
        <v>3824801.4400000004</v>
      </c>
    </row>
    <row r="16" spans="1:6" ht="25.5" x14ac:dyDescent="0.2">
      <c r="A16" s="54" t="s">
        <v>78</v>
      </c>
      <c r="B16" s="52">
        <v>0</v>
      </c>
      <c r="C16" s="52">
        <v>0</v>
      </c>
      <c r="D16" s="52">
        <v>0</v>
      </c>
      <c r="E16" s="52">
        <v>0</v>
      </c>
      <c r="F16" s="52">
        <v>0</v>
      </c>
    </row>
    <row r="17" spans="1:6" ht="38.25" x14ac:dyDescent="0.2">
      <c r="A17" s="54" t="s">
        <v>79</v>
      </c>
      <c r="B17" s="52">
        <f>B15-B16</f>
        <v>0</v>
      </c>
      <c r="C17" s="52">
        <f>C15-C16</f>
        <v>0</v>
      </c>
      <c r="D17" s="52">
        <f>D15-D16</f>
        <v>0</v>
      </c>
      <c r="E17" s="55">
        <f>E15-E16</f>
        <v>4781526.54</v>
      </c>
      <c r="F17" s="55">
        <f>F15-F16</f>
        <v>3824801.4400000004</v>
      </c>
    </row>
    <row r="22" spans="1:6" x14ac:dyDescent="0.2">
      <c r="A22" s="56"/>
    </row>
    <row r="23" spans="1:6" x14ac:dyDescent="0.2">
      <c r="A23" s="169"/>
      <c r="B23" s="143"/>
      <c r="C23" s="143"/>
      <c r="D23" s="143"/>
      <c r="E23" s="143"/>
      <c r="F23" s="143"/>
    </row>
    <row r="24" spans="1:6" ht="14.25" x14ac:dyDescent="0.2">
      <c r="A24" s="174" t="s">
        <v>178</v>
      </c>
      <c r="B24" s="174"/>
      <c r="C24" s="174"/>
      <c r="D24" s="174"/>
      <c r="E24" s="174"/>
      <c r="F24" s="174"/>
    </row>
    <row r="25" spans="1:6" ht="15" x14ac:dyDescent="0.2">
      <c r="A25" s="171" t="s">
        <v>179</v>
      </c>
      <c r="B25" s="171"/>
      <c r="C25" s="171"/>
      <c r="D25" s="171"/>
      <c r="E25" s="171"/>
      <c r="F25" s="171"/>
    </row>
    <row r="26" spans="1:6" x14ac:dyDescent="0.2">
      <c r="A26" s="172" t="s">
        <v>180</v>
      </c>
      <c r="B26" s="172"/>
      <c r="C26" s="172"/>
      <c r="D26" s="172"/>
      <c r="E26" s="172"/>
      <c r="F26" s="110"/>
    </row>
    <row r="27" spans="1:6" x14ac:dyDescent="0.2">
      <c r="A27" s="172" t="s">
        <v>181</v>
      </c>
      <c r="B27" s="172"/>
      <c r="C27" s="172"/>
      <c r="D27" s="172"/>
      <c r="E27" s="172"/>
      <c r="F27" s="110"/>
    </row>
  </sheetData>
  <mergeCells count="9">
    <mergeCell ref="A25:F25"/>
    <mergeCell ref="A26:E26"/>
    <mergeCell ref="A27:E27"/>
    <mergeCell ref="A5:F5"/>
    <mergeCell ref="A1:F1"/>
    <mergeCell ref="A2:F2"/>
    <mergeCell ref="A3:F3"/>
    <mergeCell ref="A23:F23"/>
    <mergeCell ref="A24:F24"/>
  </mergeCells>
  <phoneticPr fontId="2" type="noConversion"/>
  <pageMargins left="0.78740157480314965" right="0.78740157480314965" top="0.98425196850393704" bottom="0.98425196850393704" header="0.51181102362204722" footer="0.51181102362204722"/>
  <pageSetup paperSize="9" orientation="portrait" horizontalDpi="0" verticalDpi="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4:J115"/>
  <sheetViews>
    <sheetView showGridLines="0" tabSelected="1" zoomScaleNormal="100" workbookViewId="0">
      <selection activeCell="J34" sqref="J34"/>
    </sheetView>
  </sheetViews>
  <sheetFormatPr defaultRowHeight="12.75" x14ac:dyDescent="0.2"/>
  <cols>
    <col min="1" max="1" width="21.85546875" customWidth="1"/>
    <col min="2" max="2" width="21.5703125" customWidth="1"/>
    <col min="3" max="3" width="18.7109375" customWidth="1"/>
    <col min="4" max="4" width="17.85546875" bestFit="1" customWidth="1"/>
    <col min="5" max="5" width="17.85546875" customWidth="1"/>
    <col min="6" max="6" width="15.85546875" bestFit="1" customWidth="1"/>
  </cols>
  <sheetData>
    <row r="4" spans="1:5" ht="20.25" customHeight="1" x14ac:dyDescent="0.2"/>
    <row r="5" spans="1:5" ht="20.25" customHeight="1" x14ac:dyDescent="0.2"/>
    <row r="6" spans="1:5" ht="15" x14ac:dyDescent="0.25">
      <c r="A6" s="155" t="s">
        <v>35</v>
      </c>
      <c r="B6" s="155"/>
      <c r="C6" s="155"/>
      <c r="D6" s="155"/>
      <c r="E6" s="155"/>
    </row>
    <row r="7" spans="1:5" ht="15" x14ac:dyDescent="0.25">
      <c r="A7" s="155" t="s">
        <v>185</v>
      </c>
      <c r="B7" s="155"/>
      <c r="C7" s="155"/>
      <c r="D7" s="155"/>
      <c r="E7" s="155"/>
    </row>
    <row r="8" spans="1:5" ht="15" x14ac:dyDescent="0.25">
      <c r="A8" s="155" t="s">
        <v>184</v>
      </c>
      <c r="B8" s="155"/>
      <c r="C8" s="155"/>
      <c r="D8" s="155"/>
      <c r="E8" s="155"/>
    </row>
    <row r="9" spans="1:5" ht="15" customHeight="1" x14ac:dyDescent="0.2"/>
    <row r="10" spans="1:5" x14ac:dyDescent="0.2">
      <c r="A10" s="159" t="s">
        <v>15</v>
      </c>
      <c r="B10" s="159"/>
      <c r="C10" s="159"/>
      <c r="D10" s="159"/>
      <c r="E10" s="159"/>
    </row>
    <row r="11" spans="1:5" x14ac:dyDescent="0.2">
      <c r="A11" s="159" t="s">
        <v>17</v>
      </c>
      <c r="B11" s="159"/>
      <c r="C11" s="159"/>
      <c r="D11" s="159"/>
      <c r="E11" s="159"/>
    </row>
    <row r="14" spans="1:5" x14ac:dyDescent="0.2">
      <c r="A14" s="141" t="s">
        <v>28</v>
      </c>
      <c r="B14" s="141"/>
      <c r="C14" s="141"/>
      <c r="D14" s="141"/>
      <c r="E14" s="141"/>
    </row>
    <row r="15" spans="1:5" x14ac:dyDescent="0.2">
      <c r="A15" s="141" t="s">
        <v>29</v>
      </c>
      <c r="B15" s="141"/>
      <c r="C15" s="141"/>
      <c r="D15" s="141"/>
      <c r="E15" s="141"/>
    </row>
    <row r="16" spans="1:5" x14ac:dyDescent="0.2">
      <c r="A16" s="141" t="s">
        <v>186</v>
      </c>
      <c r="B16" s="141"/>
      <c r="C16" s="141"/>
      <c r="D16" s="141"/>
      <c r="E16" s="141"/>
    </row>
    <row r="17" spans="1:10" x14ac:dyDescent="0.2">
      <c r="A17" s="147" t="s">
        <v>187</v>
      </c>
      <c r="B17" s="147"/>
      <c r="C17" s="147"/>
      <c r="D17" s="147"/>
      <c r="E17" s="147"/>
    </row>
    <row r="18" spans="1:10" x14ac:dyDescent="0.2">
      <c r="A18" s="157" t="s">
        <v>188</v>
      </c>
      <c r="B18" s="158"/>
      <c r="C18" s="158"/>
      <c r="D18" s="158"/>
      <c r="E18" s="158"/>
    </row>
    <row r="19" spans="1:10" x14ac:dyDescent="0.2">
      <c r="A19" s="157" t="s">
        <v>176</v>
      </c>
      <c r="B19" s="158"/>
      <c r="C19" s="158"/>
      <c r="D19" s="158"/>
      <c r="E19" s="158"/>
    </row>
    <row r="20" spans="1:10" x14ac:dyDescent="0.2">
      <c r="A20" s="147" t="s">
        <v>177</v>
      </c>
      <c r="B20" s="158"/>
      <c r="C20" s="158"/>
      <c r="D20" s="158"/>
      <c r="E20" s="158"/>
      <c r="F20" s="68"/>
    </row>
    <row r="21" spans="1:10" ht="24.75" customHeight="1" x14ac:dyDescent="0.2">
      <c r="A21" s="175" t="s">
        <v>189</v>
      </c>
      <c r="B21" s="175"/>
      <c r="C21" s="175"/>
      <c r="D21" s="175"/>
      <c r="E21" s="175"/>
    </row>
    <row r="22" spans="1:10" x14ac:dyDescent="0.2">
      <c r="A22" s="147" t="s">
        <v>193</v>
      </c>
      <c r="B22" s="147"/>
      <c r="C22" s="147"/>
      <c r="D22" s="147"/>
      <c r="E22" s="147"/>
    </row>
    <row r="23" spans="1:10" x14ac:dyDescent="0.2">
      <c r="A23" s="147" t="s">
        <v>81</v>
      </c>
      <c r="B23" s="147"/>
      <c r="C23" s="147"/>
      <c r="D23" s="147"/>
      <c r="E23" s="147"/>
    </row>
    <row r="25" spans="1:10" x14ac:dyDescent="0.2">
      <c r="A25" s="165" t="s">
        <v>18</v>
      </c>
      <c r="B25" s="165"/>
      <c r="C25" s="14" t="s">
        <v>3</v>
      </c>
      <c r="D25" s="14" t="s">
        <v>20</v>
      </c>
      <c r="E25" s="14" t="s">
        <v>21</v>
      </c>
    </row>
    <row r="26" spans="1:10" x14ac:dyDescent="0.2">
      <c r="A26" s="25" t="s">
        <v>19</v>
      </c>
      <c r="B26" s="125" t="s">
        <v>190</v>
      </c>
      <c r="C26" s="27" t="s">
        <v>191</v>
      </c>
      <c r="D26" s="26" t="s">
        <v>192</v>
      </c>
      <c r="E26" s="28">
        <v>68559228</v>
      </c>
    </row>
    <row r="27" spans="1:10" x14ac:dyDescent="0.2">
      <c r="A27" s="25" t="s">
        <v>197</v>
      </c>
      <c r="B27" s="124" t="s">
        <v>198</v>
      </c>
      <c r="C27" s="27">
        <v>43462</v>
      </c>
      <c r="D27" s="26" t="s">
        <v>199</v>
      </c>
      <c r="E27" s="28">
        <v>14333676</v>
      </c>
    </row>
    <row r="28" spans="1:10" x14ac:dyDescent="0.2">
      <c r="A28" s="25" t="s">
        <v>197</v>
      </c>
      <c r="B28" s="124" t="s">
        <v>200</v>
      </c>
      <c r="C28" s="27">
        <v>43580</v>
      </c>
      <c r="D28" s="26" t="s">
        <v>199</v>
      </c>
      <c r="E28" s="28">
        <v>75000</v>
      </c>
      <c r="J28" s="130"/>
    </row>
    <row r="29" spans="1:10" x14ac:dyDescent="0.2">
      <c r="A29" s="25" t="s">
        <v>197</v>
      </c>
      <c r="B29" s="124" t="s">
        <v>201</v>
      </c>
      <c r="C29" s="27">
        <v>43644</v>
      </c>
      <c r="D29" s="26" t="s">
        <v>199</v>
      </c>
      <c r="E29" s="28">
        <v>24750</v>
      </c>
      <c r="J29" s="130"/>
    </row>
    <row r="30" spans="1:10" x14ac:dyDescent="0.2">
      <c r="G30" s="130"/>
    </row>
    <row r="31" spans="1:10" ht="33.75" customHeight="1" x14ac:dyDescent="0.2">
      <c r="A31" s="176" t="s">
        <v>118</v>
      </c>
      <c r="B31" s="177"/>
      <c r="C31" s="177"/>
      <c r="D31" s="177"/>
      <c r="E31" s="178"/>
    </row>
    <row r="32" spans="1:10" ht="22.5" x14ac:dyDescent="0.2">
      <c r="A32" s="74" t="s">
        <v>119</v>
      </c>
      <c r="B32" s="70" t="s">
        <v>122</v>
      </c>
      <c r="C32" s="77" t="s">
        <v>124</v>
      </c>
      <c r="D32" s="70" t="s">
        <v>126</v>
      </c>
      <c r="E32" s="77" t="s">
        <v>129</v>
      </c>
    </row>
    <row r="33" spans="1:5" x14ac:dyDescent="0.2">
      <c r="A33" s="75" t="s">
        <v>120</v>
      </c>
      <c r="B33" s="69" t="s">
        <v>123</v>
      </c>
      <c r="C33" s="78" t="s">
        <v>125</v>
      </c>
      <c r="D33" s="69" t="s">
        <v>127</v>
      </c>
      <c r="E33" s="78" t="s">
        <v>123</v>
      </c>
    </row>
    <row r="34" spans="1:5" x14ac:dyDescent="0.2">
      <c r="A34" s="76" t="s">
        <v>121</v>
      </c>
      <c r="B34" s="66"/>
      <c r="C34" s="79"/>
      <c r="D34" s="71" t="s">
        <v>128</v>
      </c>
      <c r="E34" s="79"/>
    </row>
    <row r="35" spans="1:5" x14ac:dyDescent="0.2">
      <c r="A35" s="126" t="s">
        <v>138</v>
      </c>
      <c r="B35" s="127">
        <v>1194473</v>
      </c>
      <c r="C35" s="128">
        <v>43469</v>
      </c>
      <c r="D35" s="126" t="s">
        <v>202</v>
      </c>
      <c r="E35" s="127">
        <v>1194473</v>
      </c>
    </row>
    <row r="36" spans="1:5" x14ac:dyDescent="0.2">
      <c r="A36" s="126" t="s">
        <v>139</v>
      </c>
      <c r="B36" s="127">
        <v>1194473</v>
      </c>
      <c r="C36" s="128">
        <v>43501</v>
      </c>
      <c r="D36" s="126" t="s">
        <v>204</v>
      </c>
      <c r="E36" s="127">
        <v>1194473</v>
      </c>
    </row>
    <row r="37" spans="1:5" x14ac:dyDescent="0.2">
      <c r="A37" s="126" t="s">
        <v>139</v>
      </c>
      <c r="B37" s="127">
        <v>25000</v>
      </c>
      <c r="C37" s="128">
        <v>43521</v>
      </c>
      <c r="D37" s="126" t="s">
        <v>218</v>
      </c>
      <c r="E37" s="127">
        <v>25000</v>
      </c>
    </row>
    <row r="38" spans="1:5" x14ac:dyDescent="0.2">
      <c r="A38" s="126" t="s">
        <v>140</v>
      </c>
      <c r="B38" s="127">
        <v>1194473</v>
      </c>
      <c r="C38" s="128">
        <v>43530</v>
      </c>
      <c r="D38" s="126" t="s">
        <v>205</v>
      </c>
      <c r="E38" s="127">
        <v>1194473</v>
      </c>
    </row>
    <row r="39" spans="1:5" x14ac:dyDescent="0.2">
      <c r="A39" s="126" t="s">
        <v>141</v>
      </c>
      <c r="B39" s="127">
        <v>1194473</v>
      </c>
      <c r="C39" s="128">
        <v>43559</v>
      </c>
      <c r="D39" s="126" t="s">
        <v>203</v>
      </c>
      <c r="E39" s="127">
        <v>1194473</v>
      </c>
    </row>
    <row r="40" spans="1:5" x14ac:dyDescent="0.2">
      <c r="A40" s="126" t="s">
        <v>142</v>
      </c>
      <c r="B40" s="127">
        <v>1194473</v>
      </c>
      <c r="C40" s="128">
        <v>43591</v>
      </c>
      <c r="D40" s="126" t="s">
        <v>206</v>
      </c>
      <c r="E40" s="127">
        <v>1194473</v>
      </c>
    </row>
    <row r="41" spans="1:5" x14ac:dyDescent="0.2">
      <c r="A41" s="126" t="s">
        <v>142</v>
      </c>
      <c r="B41" s="127">
        <v>25000</v>
      </c>
      <c r="C41" s="128">
        <v>43609</v>
      </c>
      <c r="D41" s="126" t="s">
        <v>219</v>
      </c>
      <c r="E41" s="127">
        <v>25000</v>
      </c>
    </row>
    <row r="42" spans="1:5" x14ac:dyDescent="0.2">
      <c r="A42" s="126" t="s">
        <v>143</v>
      </c>
      <c r="B42" s="127">
        <v>1194473</v>
      </c>
      <c r="C42" s="128">
        <v>43621</v>
      </c>
      <c r="D42" s="126" t="s">
        <v>207</v>
      </c>
      <c r="E42" s="127">
        <v>1194473</v>
      </c>
    </row>
    <row r="43" spans="1:5" x14ac:dyDescent="0.2">
      <c r="A43" s="126" t="s">
        <v>143</v>
      </c>
      <c r="B43" s="127">
        <v>25000</v>
      </c>
      <c r="C43" s="128">
        <v>43641</v>
      </c>
      <c r="D43" s="126" t="s">
        <v>220</v>
      </c>
      <c r="E43" s="127">
        <v>25000</v>
      </c>
    </row>
    <row r="44" spans="1:5" x14ac:dyDescent="0.2">
      <c r="A44" s="126" t="s">
        <v>144</v>
      </c>
      <c r="B44" s="127">
        <v>1194473</v>
      </c>
      <c r="C44" s="128">
        <v>43650</v>
      </c>
      <c r="D44" s="126" t="s">
        <v>208</v>
      </c>
      <c r="E44" s="127">
        <v>1194473</v>
      </c>
    </row>
    <row r="45" spans="1:5" x14ac:dyDescent="0.2">
      <c r="A45" s="126" t="s">
        <v>144</v>
      </c>
      <c r="B45" s="127">
        <v>8250</v>
      </c>
      <c r="C45" s="128">
        <v>43671</v>
      </c>
      <c r="D45" s="126" t="s">
        <v>209</v>
      </c>
      <c r="E45" s="127">
        <v>8250</v>
      </c>
    </row>
    <row r="46" spans="1:5" x14ac:dyDescent="0.2">
      <c r="A46" s="126" t="s">
        <v>144</v>
      </c>
      <c r="B46" s="127">
        <v>25000</v>
      </c>
      <c r="C46" s="128">
        <v>43671</v>
      </c>
      <c r="D46" s="126" t="s">
        <v>221</v>
      </c>
      <c r="E46" s="127">
        <v>25000</v>
      </c>
    </row>
    <row r="47" spans="1:5" x14ac:dyDescent="0.2">
      <c r="A47" s="126" t="s">
        <v>145</v>
      </c>
      <c r="B47" s="127">
        <v>1194473</v>
      </c>
      <c r="C47" s="129">
        <v>43682</v>
      </c>
      <c r="D47" s="126" t="s">
        <v>210</v>
      </c>
      <c r="E47" s="127">
        <v>1194473</v>
      </c>
    </row>
    <row r="48" spans="1:5" x14ac:dyDescent="0.2">
      <c r="A48" s="126" t="s">
        <v>145</v>
      </c>
      <c r="B48" s="127">
        <v>8250</v>
      </c>
      <c r="C48" s="129">
        <v>43703</v>
      </c>
      <c r="D48" s="126" t="s">
        <v>211</v>
      </c>
      <c r="E48" s="127">
        <v>8250</v>
      </c>
    </row>
    <row r="49" spans="1:6" x14ac:dyDescent="0.2">
      <c r="A49" s="126" t="s">
        <v>146</v>
      </c>
      <c r="B49" s="127">
        <v>1194473</v>
      </c>
      <c r="C49" s="128">
        <v>43713</v>
      </c>
      <c r="D49" s="126" t="s">
        <v>212</v>
      </c>
      <c r="E49" s="127">
        <v>1194473</v>
      </c>
    </row>
    <row r="50" spans="1:6" x14ac:dyDescent="0.2">
      <c r="A50" s="126" t="s">
        <v>146</v>
      </c>
      <c r="B50" s="127">
        <v>8250</v>
      </c>
      <c r="C50" s="128">
        <v>43733</v>
      </c>
      <c r="D50" s="126" t="s">
        <v>213</v>
      </c>
      <c r="E50" s="127">
        <v>8250</v>
      </c>
    </row>
    <row r="51" spans="1:6" x14ac:dyDescent="0.2">
      <c r="A51" s="126" t="s">
        <v>147</v>
      </c>
      <c r="B51" s="127">
        <v>1194473</v>
      </c>
      <c r="C51" s="128">
        <v>43741</v>
      </c>
      <c r="D51" s="126" t="s">
        <v>214</v>
      </c>
      <c r="E51" s="127">
        <v>1194473</v>
      </c>
    </row>
    <row r="52" spans="1:6" x14ac:dyDescent="0.2">
      <c r="A52" s="126" t="s">
        <v>148</v>
      </c>
      <c r="B52" s="127">
        <v>1194473</v>
      </c>
      <c r="C52" s="128">
        <v>43774</v>
      </c>
      <c r="D52" s="126" t="s">
        <v>215</v>
      </c>
      <c r="E52" s="127">
        <v>1194473</v>
      </c>
    </row>
    <row r="53" spans="1:6" x14ac:dyDescent="0.2">
      <c r="A53" s="126" t="s">
        <v>149</v>
      </c>
      <c r="B53" s="127">
        <v>1194473</v>
      </c>
      <c r="C53" s="128">
        <v>43804</v>
      </c>
      <c r="D53" s="126" t="s">
        <v>216</v>
      </c>
      <c r="E53" s="127">
        <v>1194473</v>
      </c>
    </row>
    <row r="54" spans="1:6" x14ac:dyDescent="0.2">
      <c r="A54" s="126" t="s">
        <v>149</v>
      </c>
      <c r="B54" s="127">
        <v>511957.05</v>
      </c>
      <c r="C54" s="129">
        <v>43812</v>
      </c>
      <c r="D54" s="126" t="s">
        <v>217</v>
      </c>
      <c r="E54" s="127">
        <v>511957.05</v>
      </c>
    </row>
    <row r="55" spans="1:6" x14ac:dyDescent="0.2">
      <c r="A55" s="82" t="s">
        <v>130</v>
      </c>
      <c r="B55" s="83"/>
      <c r="C55" s="83"/>
      <c r="D55" s="84"/>
      <c r="E55" s="91">
        <v>489081.83</v>
      </c>
    </row>
    <row r="56" spans="1:6" x14ac:dyDescent="0.2">
      <c r="A56" s="85" t="s">
        <v>131</v>
      </c>
      <c r="B56" s="72"/>
      <c r="C56" s="72"/>
      <c r="D56" s="72"/>
      <c r="E56" s="91">
        <f>SUM(E35:E54)</f>
        <v>14970383.050000001</v>
      </c>
    </row>
    <row r="57" spans="1:6" x14ac:dyDescent="0.2">
      <c r="A57" s="82" t="s">
        <v>132</v>
      </c>
      <c r="B57" s="83"/>
      <c r="C57" s="83"/>
      <c r="D57" s="84"/>
      <c r="E57" s="55">
        <v>20317.32</v>
      </c>
    </row>
    <row r="58" spans="1:6" x14ac:dyDescent="0.2">
      <c r="A58" s="86" t="s">
        <v>133</v>
      </c>
      <c r="B58" s="73"/>
      <c r="C58" s="73"/>
      <c r="D58" s="73"/>
      <c r="E58" s="55">
        <v>0</v>
      </c>
    </row>
    <row r="59" spans="1:6" x14ac:dyDescent="0.2">
      <c r="A59" s="89" t="s">
        <v>134</v>
      </c>
      <c r="B59" s="83"/>
      <c r="C59" s="83"/>
      <c r="D59" s="84"/>
      <c r="E59" s="91">
        <f>E55+E56+E57+E58</f>
        <v>15479782.200000001</v>
      </c>
    </row>
    <row r="60" spans="1:6" x14ac:dyDescent="0.2">
      <c r="A60" s="87"/>
      <c r="B60" s="80"/>
      <c r="C60" s="80"/>
      <c r="D60" s="80"/>
      <c r="E60" s="81"/>
    </row>
    <row r="61" spans="1:6" x14ac:dyDescent="0.2">
      <c r="A61" s="89" t="s">
        <v>152</v>
      </c>
      <c r="B61" s="83"/>
      <c r="C61" s="83"/>
      <c r="D61" s="84"/>
      <c r="E61" s="52">
        <v>0</v>
      </c>
    </row>
    <row r="62" spans="1:6" x14ac:dyDescent="0.2">
      <c r="A62" s="88" t="s">
        <v>135</v>
      </c>
      <c r="B62" s="66"/>
      <c r="C62" s="66"/>
      <c r="D62" s="66"/>
      <c r="E62" s="91">
        <f>E59+E61</f>
        <v>15479782.200000001</v>
      </c>
      <c r="F62" s="23"/>
    </row>
    <row r="63" spans="1:6" x14ac:dyDescent="0.2">
      <c r="A63" s="73"/>
      <c r="B63" s="73"/>
      <c r="C63" s="73"/>
      <c r="D63" s="73"/>
      <c r="E63" s="73"/>
    </row>
    <row r="64" spans="1:6" ht="27.75" customHeight="1" x14ac:dyDescent="0.2">
      <c r="A64" s="156" t="s">
        <v>194</v>
      </c>
      <c r="B64" s="156"/>
      <c r="C64" s="156"/>
      <c r="D64" s="156"/>
      <c r="E64" s="156"/>
    </row>
    <row r="65" spans="1:6" ht="27.75" customHeight="1" x14ac:dyDescent="0.2">
      <c r="A65" s="93"/>
      <c r="B65" s="93"/>
      <c r="C65" s="93"/>
      <c r="D65" s="93"/>
      <c r="E65" s="100"/>
    </row>
    <row r="66" spans="1:6" ht="15" customHeight="1" x14ac:dyDescent="0.2">
      <c r="A66" s="174" t="s">
        <v>222</v>
      </c>
      <c r="B66" s="174"/>
      <c r="C66" s="174"/>
      <c r="D66" s="174"/>
      <c r="E66" s="174"/>
    </row>
    <row r="67" spans="1:6" ht="15" customHeight="1" x14ac:dyDescent="0.2">
      <c r="A67" s="172" t="s">
        <v>225</v>
      </c>
      <c r="B67" s="172"/>
      <c r="C67" s="172"/>
      <c r="D67" s="172"/>
      <c r="E67" s="172"/>
      <c r="F67" s="132"/>
    </row>
    <row r="68" spans="1:6" ht="15" customHeight="1" x14ac:dyDescent="0.2">
      <c r="A68" s="172" t="s">
        <v>224</v>
      </c>
      <c r="B68" s="172"/>
      <c r="C68" s="172"/>
      <c r="D68" s="172"/>
      <c r="E68" s="172"/>
      <c r="F68" s="131"/>
    </row>
    <row r="69" spans="1:6" ht="15" customHeight="1" x14ac:dyDescent="0.2">
      <c r="A69" s="172" t="s">
        <v>223</v>
      </c>
      <c r="B69" s="172"/>
      <c r="C69" s="172"/>
      <c r="D69" s="172"/>
      <c r="E69" s="172"/>
      <c r="F69" s="131"/>
    </row>
    <row r="70" spans="1:6" ht="27.75" customHeight="1" x14ac:dyDescent="0.2">
      <c r="A70" s="109"/>
      <c r="B70" s="109"/>
      <c r="C70" s="109"/>
      <c r="D70" s="109"/>
      <c r="E70" s="109"/>
    </row>
    <row r="72" spans="1:6" ht="25.5" customHeight="1" x14ac:dyDescent="0.2">
      <c r="A72" s="179" t="s">
        <v>82</v>
      </c>
      <c r="B72" s="180"/>
      <c r="C72" s="180"/>
      <c r="D72" s="180"/>
      <c r="E72" s="180"/>
      <c r="F72" s="181"/>
    </row>
    <row r="73" spans="1:6" ht="25.5" customHeight="1" x14ac:dyDescent="0.2">
      <c r="A73" s="65" t="s">
        <v>112</v>
      </c>
      <c r="B73" s="66"/>
      <c r="C73" s="66"/>
      <c r="D73" s="66"/>
      <c r="E73" s="73"/>
    </row>
    <row r="74" spans="1:6" ht="12.75" customHeight="1" x14ac:dyDescent="0.2">
      <c r="A74" s="60" t="s">
        <v>83</v>
      </c>
      <c r="B74" s="57" t="s">
        <v>86</v>
      </c>
      <c r="C74" s="94" t="s">
        <v>86</v>
      </c>
      <c r="D74" s="95" t="s">
        <v>86</v>
      </c>
      <c r="E74" s="94" t="s">
        <v>150</v>
      </c>
      <c r="F74" s="133" t="s">
        <v>86</v>
      </c>
    </row>
    <row r="75" spans="1:6" x14ac:dyDescent="0.2">
      <c r="A75" s="61" t="s">
        <v>84</v>
      </c>
      <c r="B75" s="58" t="s">
        <v>87</v>
      </c>
      <c r="C75" s="96" t="s">
        <v>87</v>
      </c>
      <c r="D75" s="97" t="s">
        <v>87</v>
      </c>
      <c r="E75" s="96" t="s">
        <v>86</v>
      </c>
      <c r="F75" s="134" t="s">
        <v>87</v>
      </c>
    </row>
    <row r="76" spans="1:6" x14ac:dyDescent="0.2">
      <c r="A76" s="61" t="s">
        <v>85</v>
      </c>
      <c r="B76" s="58" t="s">
        <v>88</v>
      </c>
      <c r="C76" s="96" t="s">
        <v>90</v>
      </c>
      <c r="D76" s="97" t="s">
        <v>93</v>
      </c>
      <c r="E76" s="96" t="s">
        <v>92</v>
      </c>
      <c r="F76" s="134" t="s">
        <v>226</v>
      </c>
    </row>
    <row r="77" spans="1:6" x14ac:dyDescent="0.2">
      <c r="A77" s="61"/>
      <c r="B77" s="58" t="s">
        <v>89</v>
      </c>
      <c r="C77" s="96" t="s">
        <v>91</v>
      </c>
      <c r="D77" s="97" t="s">
        <v>94</v>
      </c>
      <c r="E77" s="96" t="s">
        <v>89</v>
      </c>
      <c r="F77" s="134" t="s">
        <v>227</v>
      </c>
    </row>
    <row r="78" spans="1:6" x14ac:dyDescent="0.2">
      <c r="A78" s="61"/>
      <c r="B78" s="58"/>
      <c r="C78" s="96" t="s">
        <v>92</v>
      </c>
      <c r="D78" s="97" t="s">
        <v>89</v>
      </c>
      <c r="E78" s="96" t="s">
        <v>151</v>
      </c>
      <c r="F78" s="134" t="s">
        <v>228</v>
      </c>
    </row>
    <row r="79" spans="1:6" x14ac:dyDescent="0.2">
      <c r="A79" s="61"/>
      <c r="B79" s="58"/>
      <c r="C79" s="96" t="s">
        <v>89</v>
      </c>
      <c r="D79" s="97" t="s">
        <v>111</v>
      </c>
      <c r="E79" s="96"/>
      <c r="F79" s="134" t="s">
        <v>229</v>
      </c>
    </row>
    <row r="80" spans="1:6" x14ac:dyDescent="0.2">
      <c r="A80" s="62"/>
      <c r="B80" s="59"/>
      <c r="C80" s="98" t="s">
        <v>110</v>
      </c>
      <c r="D80" s="99"/>
      <c r="E80" s="98"/>
      <c r="F80" s="135"/>
    </row>
    <row r="81" spans="1:6" ht="25.5" customHeight="1" x14ac:dyDescent="0.2">
      <c r="A81" s="63" t="s">
        <v>95</v>
      </c>
      <c r="B81" s="101">
        <v>9494322.4199999999</v>
      </c>
      <c r="C81" s="102">
        <v>225307.79</v>
      </c>
      <c r="D81" s="102">
        <v>8934686.7899999991</v>
      </c>
      <c r="E81" s="103">
        <f>C81+D81</f>
        <v>9159994.5799999982</v>
      </c>
      <c r="F81" s="102">
        <f>B81-D81</f>
        <v>559635.63000000082</v>
      </c>
    </row>
    <row r="82" spans="1:6" ht="25.5" customHeight="1" x14ac:dyDescent="0.2">
      <c r="A82" s="63" t="s">
        <v>96</v>
      </c>
      <c r="B82" s="101">
        <v>2240</v>
      </c>
      <c r="C82" s="101">
        <v>1015.75</v>
      </c>
      <c r="D82" s="102">
        <v>2240</v>
      </c>
      <c r="E82" s="103">
        <f t="shared" ref="E82:E97" si="0">C82+D82</f>
        <v>3255.75</v>
      </c>
      <c r="F82" s="102">
        <f t="shared" ref="F82:F96" si="1">B82-D82</f>
        <v>0</v>
      </c>
    </row>
    <row r="83" spans="1:6" ht="25.5" customHeight="1" x14ac:dyDescent="0.2">
      <c r="A83" s="63" t="s">
        <v>97</v>
      </c>
      <c r="B83" s="101">
        <v>116987.53</v>
      </c>
      <c r="C83" s="101">
        <v>2022.05</v>
      </c>
      <c r="D83" s="102">
        <v>105926.84</v>
      </c>
      <c r="E83" s="103">
        <f t="shared" si="0"/>
        <v>107948.89</v>
      </c>
      <c r="F83" s="102">
        <f t="shared" si="1"/>
        <v>11060.690000000002</v>
      </c>
    </row>
    <row r="84" spans="1:6" ht="25.5" x14ac:dyDescent="0.2">
      <c r="A84" s="53" t="s">
        <v>100</v>
      </c>
      <c r="B84" s="101">
        <v>402410.56</v>
      </c>
      <c r="C84" s="101">
        <v>30680.82</v>
      </c>
      <c r="D84" s="102">
        <v>369798.55</v>
      </c>
      <c r="E84" s="103">
        <f t="shared" si="0"/>
        <v>400479.37</v>
      </c>
      <c r="F84" s="102">
        <f t="shared" si="1"/>
        <v>32612.010000000009</v>
      </c>
    </row>
    <row r="85" spans="1:6" ht="25.5" customHeight="1" x14ac:dyDescent="0.2">
      <c r="A85" s="63" t="s">
        <v>98</v>
      </c>
      <c r="B85" s="101">
        <v>16982.97</v>
      </c>
      <c r="C85" s="101">
        <v>1765.06</v>
      </c>
      <c r="D85" s="102">
        <v>15950.67</v>
      </c>
      <c r="E85" s="103">
        <f t="shared" si="0"/>
        <v>17715.73</v>
      </c>
      <c r="F85" s="102">
        <f t="shared" si="1"/>
        <v>1032.3000000000011</v>
      </c>
    </row>
    <row r="86" spans="1:6" ht="25.5" x14ac:dyDescent="0.2">
      <c r="A86" s="53" t="s">
        <v>99</v>
      </c>
      <c r="B86" s="101">
        <v>118463.47</v>
      </c>
      <c r="C86" s="101">
        <v>0</v>
      </c>
      <c r="D86" s="102">
        <v>102384.98</v>
      </c>
      <c r="E86" s="103">
        <f t="shared" si="0"/>
        <v>102384.98</v>
      </c>
      <c r="F86" s="102">
        <f t="shared" si="1"/>
        <v>16078.490000000005</v>
      </c>
    </row>
    <row r="87" spans="1:6" ht="25.5" customHeight="1" x14ac:dyDescent="0.2">
      <c r="A87" s="63" t="s">
        <v>101</v>
      </c>
      <c r="B87" s="101">
        <v>1440353.99</v>
      </c>
      <c r="C87" s="101">
        <v>0</v>
      </c>
      <c r="D87" s="102">
        <v>1440353.99</v>
      </c>
      <c r="E87" s="103">
        <f t="shared" si="0"/>
        <v>1440353.99</v>
      </c>
      <c r="F87" s="102">
        <f t="shared" si="1"/>
        <v>0</v>
      </c>
    </row>
    <row r="88" spans="1:6" ht="25.5" x14ac:dyDescent="0.2">
      <c r="A88" s="53" t="s">
        <v>102</v>
      </c>
      <c r="B88" s="101">
        <v>2289474.36</v>
      </c>
      <c r="C88" s="101">
        <v>16935.63</v>
      </c>
      <c r="D88" s="102">
        <f>2273153.65+3574.08</f>
        <v>2276727.73</v>
      </c>
      <c r="E88" s="103">
        <f>C88+D88</f>
        <v>2293663.36</v>
      </c>
      <c r="F88" s="102">
        <f t="shared" si="1"/>
        <v>12746.629999999888</v>
      </c>
    </row>
    <row r="89" spans="1:6" ht="25.5" customHeight="1" x14ac:dyDescent="0.2">
      <c r="A89" s="63" t="s">
        <v>103</v>
      </c>
      <c r="B89" s="101">
        <v>0</v>
      </c>
      <c r="C89" s="102">
        <v>0</v>
      </c>
      <c r="D89" s="102">
        <v>0</v>
      </c>
      <c r="E89" s="103">
        <f t="shared" si="0"/>
        <v>0</v>
      </c>
      <c r="F89" s="102">
        <f t="shared" si="1"/>
        <v>0</v>
      </c>
    </row>
    <row r="90" spans="1:6" ht="25.5" customHeight="1" x14ac:dyDescent="0.2">
      <c r="A90" s="63" t="s">
        <v>104</v>
      </c>
      <c r="B90" s="101">
        <v>169990</v>
      </c>
      <c r="C90" s="102">
        <v>11805.53</v>
      </c>
      <c r="D90" s="102">
        <v>159570</v>
      </c>
      <c r="E90" s="103">
        <f t="shared" si="0"/>
        <v>171375.53</v>
      </c>
      <c r="F90" s="102">
        <f t="shared" si="1"/>
        <v>10420</v>
      </c>
    </row>
    <row r="91" spans="1:6" ht="25.5" customHeight="1" x14ac:dyDescent="0.2">
      <c r="A91" s="63" t="s">
        <v>105</v>
      </c>
      <c r="B91" s="101">
        <f>275493.98+416004.1+12542.3</f>
        <v>704040.38</v>
      </c>
      <c r="C91" s="101">
        <v>10370.629999999999</v>
      </c>
      <c r="D91" s="102">
        <v>691498.08</v>
      </c>
      <c r="E91" s="103">
        <f t="shared" si="0"/>
        <v>701868.71</v>
      </c>
      <c r="F91" s="102">
        <f>B91-D91</f>
        <v>12542.300000000047</v>
      </c>
    </row>
    <row r="92" spans="1:6" ht="25.5" customHeight="1" x14ac:dyDescent="0.2">
      <c r="A92" s="63" t="s">
        <v>106</v>
      </c>
      <c r="B92" s="101">
        <v>522.4</v>
      </c>
      <c r="C92" s="102">
        <v>0</v>
      </c>
      <c r="D92" s="102">
        <v>522.4</v>
      </c>
      <c r="E92" s="103">
        <f t="shared" si="0"/>
        <v>522.4</v>
      </c>
      <c r="F92" s="102">
        <f t="shared" si="1"/>
        <v>0</v>
      </c>
    </row>
    <row r="93" spans="1:6" ht="25.5" x14ac:dyDescent="0.2">
      <c r="A93" s="53" t="s">
        <v>107</v>
      </c>
      <c r="B93" s="101">
        <v>0</v>
      </c>
      <c r="C93" s="101">
        <v>0</v>
      </c>
      <c r="D93" s="102">
        <v>0</v>
      </c>
      <c r="E93" s="103">
        <f t="shared" si="0"/>
        <v>0</v>
      </c>
      <c r="F93" s="102">
        <f t="shared" si="1"/>
        <v>0</v>
      </c>
    </row>
    <row r="94" spans="1:6" ht="25.5" customHeight="1" x14ac:dyDescent="0.2">
      <c r="A94" s="63" t="s">
        <v>108</v>
      </c>
      <c r="B94" s="101">
        <v>0</v>
      </c>
      <c r="C94" s="102">
        <v>0</v>
      </c>
      <c r="D94" s="102">
        <v>0</v>
      </c>
      <c r="E94" s="103">
        <f t="shared" si="0"/>
        <v>0</v>
      </c>
      <c r="F94" s="102">
        <f t="shared" si="1"/>
        <v>0</v>
      </c>
    </row>
    <row r="95" spans="1:6" ht="25.5" x14ac:dyDescent="0.2">
      <c r="A95" s="53" t="s">
        <v>109</v>
      </c>
      <c r="B95" s="101">
        <v>9154.09</v>
      </c>
      <c r="C95" s="102">
        <v>0</v>
      </c>
      <c r="D95" s="102">
        <v>9154.09</v>
      </c>
      <c r="E95" s="103">
        <f t="shared" si="0"/>
        <v>9154.09</v>
      </c>
      <c r="F95" s="102">
        <f t="shared" si="1"/>
        <v>0</v>
      </c>
    </row>
    <row r="96" spans="1:6" ht="25.5" customHeight="1" x14ac:dyDescent="0.2">
      <c r="A96" s="63" t="s">
        <v>62</v>
      </c>
      <c r="B96" s="101">
        <v>160680.43</v>
      </c>
      <c r="C96" s="101">
        <v>1112.1600000000001</v>
      </c>
      <c r="D96" s="102">
        <v>146454.21</v>
      </c>
      <c r="E96" s="103">
        <f t="shared" si="0"/>
        <v>147566.37</v>
      </c>
      <c r="F96" s="102">
        <f t="shared" si="1"/>
        <v>14226.220000000001</v>
      </c>
    </row>
    <row r="97" spans="1:6" ht="25.5" customHeight="1" x14ac:dyDescent="0.2">
      <c r="A97" s="64" t="s">
        <v>6</v>
      </c>
      <c r="B97" s="104">
        <f>SUM(B81:B96)</f>
        <v>14925622.600000001</v>
      </c>
      <c r="C97" s="105">
        <f>SUM(C81:C96)</f>
        <v>301015.42</v>
      </c>
      <c r="D97" s="105">
        <f>SUM(D81:D96)</f>
        <v>14255268.330000002</v>
      </c>
      <c r="E97" s="106">
        <f t="shared" si="0"/>
        <v>14556283.750000002</v>
      </c>
      <c r="F97" s="104">
        <f>SUM(F81:F96)</f>
        <v>670354.27000000072</v>
      </c>
    </row>
    <row r="99" spans="1:6" ht="25.5" customHeight="1" x14ac:dyDescent="0.2">
      <c r="A99" s="179" t="s">
        <v>153</v>
      </c>
      <c r="B99" s="180"/>
      <c r="C99" s="180"/>
      <c r="D99" s="180"/>
      <c r="E99" s="180"/>
      <c r="F99" s="181"/>
    </row>
    <row r="100" spans="1:6" ht="25.5" customHeight="1" x14ac:dyDescent="0.2">
      <c r="A100" s="90" t="s">
        <v>113</v>
      </c>
      <c r="B100" s="67"/>
      <c r="C100" s="67"/>
      <c r="D100" s="107"/>
      <c r="E100" s="107"/>
      <c r="F100" s="136">
        <f>E62</f>
        <v>15479782.200000001</v>
      </c>
    </row>
    <row r="101" spans="1:6" ht="25.5" customHeight="1" x14ac:dyDescent="0.2">
      <c r="A101" s="90" t="s">
        <v>114</v>
      </c>
      <c r="B101" s="67"/>
      <c r="C101" s="67"/>
      <c r="D101" s="72"/>
      <c r="E101" s="107"/>
      <c r="F101" s="137">
        <f>C97+D97</f>
        <v>14556283.750000002</v>
      </c>
    </row>
    <row r="102" spans="1:6" ht="25.5" customHeight="1" x14ac:dyDescent="0.2">
      <c r="A102" s="90" t="s">
        <v>115</v>
      </c>
      <c r="B102" s="67"/>
      <c r="C102" s="67"/>
      <c r="D102" s="107"/>
      <c r="E102" s="107"/>
      <c r="F102" s="137">
        <f>E59-(F101-E61)</f>
        <v>923498.44999999925</v>
      </c>
    </row>
    <row r="103" spans="1:6" ht="25.5" customHeight="1" x14ac:dyDescent="0.2">
      <c r="A103" s="90" t="s">
        <v>116</v>
      </c>
      <c r="B103" s="67"/>
      <c r="C103" s="67"/>
      <c r="D103" s="107"/>
      <c r="E103" s="107"/>
      <c r="F103" s="137">
        <v>0</v>
      </c>
    </row>
    <row r="104" spans="1:6" ht="25.5" customHeight="1" x14ac:dyDescent="0.2">
      <c r="A104" s="90" t="s">
        <v>117</v>
      </c>
      <c r="B104" s="67"/>
      <c r="C104" s="67"/>
      <c r="D104" s="107"/>
      <c r="E104" s="107"/>
      <c r="F104" s="137">
        <f>F102-F103</f>
        <v>923498.44999999925</v>
      </c>
    </row>
    <row r="105" spans="1:6" x14ac:dyDescent="0.2">
      <c r="D105" s="72"/>
      <c r="E105" s="72"/>
    </row>
    <row r="106" spans="1:6" ht="37.5" customHeight="1" x14ac:dyDescent="0.2">
      <c r="A106" s="143" t="s">
        <v>137</v>
      </c>
      <c r="B106" s="143"/>
      <c r="C106" s="143"/>
      <c r="D106" s="143"/>
      <c r="E106" s="143"/>
    </row>
    <row r="107" spans="1:6" x14ac:dyDescent="0.2">
      <c r="A107" s="3"/>
      <c r="B107" s="3"/>
    </row>
    <row r="108" spans="1:6" x14ac:dyDescent="0.2">
      <c r="A108" s="143"/>
      <c r="B108" s="143"/>
      <c r="C108" s="143"/>
      <c r="D108" s="3"/>
      <c r="E108" s="3"/>
    </row>
    <row r="109" spans="1:6" x14ac:dyDescent="0.2">
      <c r="A109" s="108" t="s">
        <v>195</v>
      </c>
      <c r="B109" s="3"/>
      <c r="D109" s="3"/>
      <c r="E109" s="3"/>
    </row>
    <row r="110" spans="1:6" x14ac:dyDescent="0.2">
      <c r="A110" s="169"/>
      <c r="B110" s="143"/>
      <c r="C110" s="143"/>
      <c r="D110" s="143"/>
      <c r="E110" s="143"/>
    </row>
    <row r="112" spans="1:6" ht="14.25" x14ac:dyDescent="0.2">
      <c r="A112" s="174" t="s">
        <v>222</v>
      </c>
      <c r="B112" s="174"/>
      <c r="C112" s="174"/>
      <c r="D112" s="174"/>
      <c r="E112" s="174"/>
    </row>
    <row r="113" spans="1:5" x14ac:dyDescent="0.2">
      <c r="A113" s="172" t="s">
        <v>225</v>
      </c>
      <c r="B113" s="172"/>
      <c r="C113" s="172"/>
      <c r="D113" s="172"/>
      <c r="E113" s="172"/>
    </row>
    <row r="114" spans="1:5" x14ac:dyDescent="0.2">
      <c r="A114" s="172" t="s">
        <v>224</v>
      </c>
      <c r="B114" s="172"/>
      <c r="C114" s="172"/>
      <c r="D114" s="172"/>
      <c r="E114" s="172"/>
    </row>
    <row r="115" spans="1:5" x14ac:dyDescent="0.2">
      <c r="A115" s="172" t="s">
        <v>223</v>
      </c>
      <c r="B115" s="172"/>
      <c r="C115" s="172"/>
      <c r="D115" s="172"/>
      <c r="E115" s="172"/>
    </row>
  </sheetData>
  <mergeCells count="31">
    <mergeCell ref="A110:E110"/>
    <mergeCell ref="A20:E20"/>
    <mergeCell ref="A106:E106"/>
    <mergeCell ref="A108:C108"/>
    <mergeCell ref="A23:E23"/>
    <mergeCell ref="A68:E68"/>
    <mergeCell ref="A69:E69"/>
    <mergeCell ref="A67:E67"/>
    <mergeCell ref="A99:F99"/>
    <mergeCell ref="A72:F72"/>
    <mergeCell ref="A10:E10"/>
    <mergeCell ref="A14:E14"/>
    <mergeCell ref="A11:E11"/>
    <mergeCell ref="A31:E31"/>
    <mergeCell ref="A66:E66"/>
    <mergeCell ref="A112:E112"/>
    <mergeCell ref="A114:E114"/>
    <mergeCell ref="A115:E115"/>
    <mergeCell ref="A113:E113"/>
    <mergeCell ref="A6:E6"/>
    <mergeCell ref="A7:E7"/>
    <mergeCell ref="A19:E19"/>
    <mergeCell ref="A21:E21"/>
    <mergeCell ref="A22:E22"/>
    <mergeCell ref="A15:E15"/>
    <mergeCell ref="A16:E16"/>
    <mergeCell ref="A17:E17"/>
    <mergeCell ref="A18:E18"/>
    <mergeCell ref="A8:E8"/>
    <mergeCell ref="A25:B25"/>
    <mergeCell ref="A64:E64"/>
  </mergeCells>
  <pageMargins left="0.51181102362204722" right="0.51181102362204722" top="0.78740157480314965" bottom="0.78740157480314965" header="0.31496062992125984" footer="0.31496062992125984"/>
  <pageSetup paperSize="9" scale="76" fitToHeight="3" orientation="portrait" r:id="rId1"/>
  <rowBreaks count="1" manualBreakCount="1">
    <brk id="70" max="6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2"/>
  <sheetViews>
    <sheetView topLeftCell="A19" workbookViewId="0">
      <selection activeCell="B16" sqref="B16"/>
    </sheetView>
  </sheetViews>
  <sheetFormatPr defaultRowHeight="12.75" x14ac:dyDescent="0.2"/>
  <cols>
    <col min="1" max="1" width="38.28515625" customWidth="1"/>
    <col min="2" max="2" width="16.42578125" customWidth="1"/>
    <col min="3" max="3" width="16.140625" customWidth="1"/>
    <col min="4" max="4" width="13.5703125" customWidth="1"/>
    <col min="5" max="5" width="15" customWidth="1"/>
    <col min="6" max="6" width="13.42578125" customWidth="1"/>
    <col min="7" max="8" width="13.140625" customWidth="1"/>
    <col min="9" max="9" width="12.85546875" customWidth="1"/>
    <col min="10" max="10" width="12.7109375" customWidth="1"/>
    <col min="11" max="11" width="12.28515625" customWidth="1"/>
    <col min="12" max="12" width="17.42578125" customWidth="1"/>
    <col min="13" max="13" width="12.28515625" customWidth="1"/>
    <col min="14" max="14" width="15.85546875" customWidth="1"/>
  </cols>
  <sheetData>
    <row r="1" spans="1:14" x14ac:dyDescent="0.2">
      <c r="A1" s="185" t="s">
        <v>182</v>
      </c>
      <c r="B1" s="185"/>
      <c r="C1" s="185"/>
      <c r="D1" s="185"/>
      <c r="E1" s="185"/>
    </row>
    <row r="2" spans="1:14" x14ac:dyDescent="0.2">
      <c r="A2" s="186" t="s">
        <v>154</v>
      </c>
      <c r="B2" s="186"/>
      <c r="C2" s="186"/>
      <c r="D2" s="186"/>
      <c r="E2" s="186"/>
    </row>
    <row r="3" spans="1:14" ht="13.5" thickBot="1" x14ac:dyDescent="0.25">
      <c r="A3" s="186" t="s">
        <v>183</v>
      </c>
      <c r="B3" s="186"/>
      <c r="C3" s="186"/>
      <c r="D3" s="186"/>
      <c r="E3" s="186"/>
    </row>
    <row r="4" spans="1:14" ht="13.5" thickBot="1" x14ac:dyDescent="0.25">
      <c r="A4" s="111" t="s">
        <v>155</v>
      </c>
    </row>
    <row r="5" spans="1:14" ht="13.5" thickBot="1" x14ac:dyDescent="0.25"/>
    <row r="6" spans="1:14" ht="15" customHeight="1" thickBot="1" x14ac:dyDescent="0.25">
      <c r="A6" s="183"/>
      <c r="B6" s="112" t="s">
        <v>138</v>
      </c>
      <c r="C6" s="112" t="s">
        <v>139</v>
      </c>
      <c r="D6" s="112" t="s">
        <v>140</v>
      </c>
      <c r="E6" s="112" t="s">
        <v>141</v>
      </c>
      <c r="F6" s="112" t="s">
        <v>142</v>
      </c>
      <c r="G6" s="112" t="s">
        <v>143</v>
      </c>
      <c r="H6" s="112" t="s">
        <v>144</v>
      </c>
      <c r="I6" s="112" t="s">
        <v>145</v>
      </c>
      <c r="J6" s="112" t="s">
        <v>146</v>
      </c>
      <c r="K6" s="112" t="s">
        <v>147</v>
      </c>
      <c r="L6" s="112" t="s">
        <v>148</v>
      </c>
      <c r="M6" s="112" t="s">
        <v>149</v>
      </c>
      <c r="N6" s="112" t="s">
        <v>156</v>
      </c>
    </row>
    <row r="7" spans="1:14" ht="15" customHeight="1" thickBot="1" x14ac:dyDescent="0.25">
      <c r="A7" s="184"/>
      <c r="B7" s="112" t="s">
        <v>157</v>
      </c>
      <c r="C7" s="112" t="s">
        <v>157</v>
      </c>
      <c r="D7" s="112" t="s">
        <v>157</v>
      </c>
      <c r="E7" s="112" t="s">
        <v>157</v>
      </c>
      <c r="F7" s="112" t="s">
        <v>157</v>
      </c>
      <c r="G7" s="112" t="s">
        <v>157</v>
      </c>
      <c r="H7" s="112" t="s">
        <v>157</v>
      </c>
      <c r="I7" s="112" t="s">
        <v>157</v>
      </c>
      <c r="J7" s="112" t="s">
        <v>157</v>
      </c>
      <c r="K7" s="112" t="s">
        <v>157</v>
      </c>
      <c r="L7" s="112" t="s">
        <v>157</v>
      </c>
      <c r="M7" s="112" t="s">
        <v>157</v>
      </c>
      <c r="N7" s="112" t="s">
        <v>157</v>
      </c>
    </row>
    <row r="8" spans="1:14" ht="15" customHeight="1" thickBot="1" x14ac:dyDescent="0.3">
      <c r="A8" s="112" t="s">
        <v>158</v>
      </c>
      <c r="B8" s="113">
        <v>2319439.29</v>
      </c>
      <c r="C8" s="113">
        <v>2422921.84</v>
      </c>
      <c r="D8" s="113">
        <v>2630004.02</v>
      </c>
      <c r="E8" s="113">
        <v>2744249.83</v>
      </c>
      <c r="F8" s="113">
        <v>2851114.33</v>
      </c>
      <c r="G8" s="113">
        <v>2956201.07</v>
      </c>
      <c r="H8" s="113">
        <v>3048385.5</v>
      </c>
      <c r="I8" s="113">
        <v>3160118.61</v>
      </c>
      <c r="J8" s="113">
        <v>3132213.39</v>
      </c>
      <c r="K8" s="113">
        <v>3008632.06</v>
      </c>
      <c r="L8" s="113">
        <v>3016885.29</v>
      </c>
      <c r="M8" s="113">
        <v>2872212.25</v>
      </c>
      <c r="N8" s="114">
        <v>34162377.479999997</v>
      </c>
    </row>
    <row r="9" spans="1:14" ht="15" customHeight="1" thickBot="1" x14ac:dyDescent="0.25">
      <c r="A9" s="112" t="s">
        <v>159</v>
      </c>
      <c r="B9" s="115" t="s">
        <v>160</v>
      </c>
      <c r="C9" s="115" t="s">
        <v>160</v>
      </c>
      <c r="D9" s="115" t="s">
        <v>160</v>
      </c>
      <c r="E9" s="115" t="s">
        <v>160</v>
      </c>
      <c r="F9" s="115" t="s">
        <v>160</v>
      </c>
      <c r="G9" s="115" t="s">
        <v>160</v>
      </c>
      <c r="H9" s="115" t="s">
        <v>160</v>
      </c>
      <c r="I9" s="115" t="s">
        <v>160</v>
      </c>
      <c r="J9" s="115" t="s">
        <v>160</v>
      </c>
      <c r="K9" s="115" t="s">
        <v>160</v>
      </c>
      <c r="L9" s="115" t="s">
        <v>160</v>
      </c>
      <c r="M9" s="115" t="s">
        <v>160</v>
      </c>
      <c r="N9" s="115" t="s">
        <v>160</v>
      </c>
    </row>
    <row r="10" spans="1:14" ht="15" customHeight="1" thickBot="1" x14ac:dyDescent="0.3">
      <c r="A10" s="112" t="s">
        <v>161</v>
      </c>
      <c r="B10" s="113">
        <v>979787</v>
      </c>
      <c r="C10" s="113">
        <v>979787</v>
      </c>
      <c r="D10" s="113">
        <v>979787</v>
      </c>
      <c r="E10" s="113">
        <v>979787</v>
      </c>
      <c r="F10" s="113">
        <v>979787</v>
      </c>
      <c r="G10" s="113">
        <v>979787</v>
      </c>
      <c r="H10" s="113">
        <v>979787</v>
      </c>
      <c r="I10" s="113">
        <v>900548.44</v>
      </c>
      <c r="J10" s="113">
        <v>900548.44</v>
      </c>
      <c r="K10" s="113">
        <v>900548.44</v>
      </c>
      <c r="L10" s="113">
        <v>900548.44</v>
      </c>
      <c r="M10" s="113">
        <v>900548.44</v>
      </c>
      <c r="N10" s="114">
        <v>11361251.199999999</v>
      </c>
    </row>
    <row r="11" spans="1:14" ht="15" customHeight="1" thickBot="1" x14ac:dyDescent="0.3">
      <c r="A11" s="112" t="s">
        <v>162</v>
      </c>
      <c r="B11" s="113">
        <v>21462.22</v>
      </c>
      <c r="C11" s="113">
        <v>18504.57</v>
      </c>
      <c r="D11" s="113">
        <v>22766.05</v>
      </c>
      <c r="E11" s="113">
        <v>17489.68</v>
      </c>
      <c r="F11" s="113">
        <v>22317.22</v>
      </c>
      <c r="G11" s="113">
        <v>21369.3</v>
      </c>
      <c r="H11" s="113">
        <v>21385.75</v>
      </c>
      <c r="I11" s="113">
        <v>21125.34</v>
      </c>
      <c r="J11" s="113">
        <v>16678.560000000001</v>
      </c>
      <c r="K11" s="113">
        <v>16655.09</v>
      </c>
      <c r="L11" s="113">
        <v>13865.62</v>
      </c>
      <c r="M11" s="113">
        <v>12947.03</v>
      </c>
      <c r="N11" s="114">
        <v>226566.43</v>
      </c>
    </row>
    <row r="12" spans="1:14" ht="15" customHeight="1" thickBot="1" x14ac:dyDescent="0.3">
      <c r="A12" s="112" t="s">
        <v>163</v>
      </c>
      <c r="B12" s="116">
        <v>0</v>
      </c>
      <c r="C12" s="116">
        <v>0</v>
      </c>
      <c r="D12" s="116">
        <v>0</v>
      </c>
      <c r="E12" s="116">
        <v>0</v>
      </c>
      <c r="F12" s="116">
        <v>0</v>
      </c>
      <c r="G12" s="116">
        <v>0</v>
      </c>
      <c r="H12" s="116">
        <v>0</v>
      </c>
      <c r="I12" s="116">
        <v>0</v>
      </c>
      <c r="J12" s="116">
        <v>0</v>
      </c>
      <c r="K12" s="116">
        <v>0</v>
      </c>
      <c r="L12" s="116">
        <v>0</v>
      </c>
      <c r="M12" s="116">
        <v>0</v>
      </c>
      <c r="N12" s="117">
        <v>0</v>
      </c>
    </row>
    <row r="13" spans="1:14" ht="15" customHeight="1" thickBot="1" x14ac:dyDescent="0.3">
      <c r="A13" s="118" t="s">
        <v>156</v>
      </c>
      <c r="B13" s="114">
        <v>1001249.22</v>
      </c>
      <c r="C13" s="114">
        <v>998291.57</v>
      </c>
      <c r="D13" s="114">
        <v>1002553.05</v>
      </c>
      <c r="E13" s="114">
        <v>997276.68</v>
      </c>
      <c r="F13" s="114">
        <v>1002104.22</v>
      </c>
      <c r="G13" s="114">
        <v>1001156.3</v>
      </c>
      <c r="H13" s="114">
        <v>1001172.75</v>
      </c>
      <c r="I13" s="114">
        <v>921673.78</v>
      </c>
      <c r="J13" s="114">
        <v>917227</v>
      </c>
      <c r="K13" s="114">
        <v>917203.53</v>
      </c>
      <c r="L13" s="114">
        <v>914414.06</v>
      </c>
      <c r="M13" s="114">
        <v>913495.47</v>
      </c>
      <c r="N13" s="114">
        <v>11587817.630000001</v>
      </c>
    </row>
    <row r="14" spans="1:14" ht="15" customHeight="1" thickBot="1" x14ac:dyDescent="0.25">
      <c r="A14" s="112" t="s">
        <v>86</v>
      </c>
      <c r="B14" s="115" t="s">
        <v>160</v>
      </c>
      <c r="C14" s="115" t="s">
        <v>160</v>
      </c>
      <c r="D14" s="115" t="s">
        <v>160</v>
      </c>
      <c r="E14" s="115" t="s">
        <v>160</v>
      </c>
      <c r="F14" s="115" t="s">
        <v>160</v>
      </c>
      <c r="G14" s="115" t="s">
        <v>160</v>
      </c>
      <c r="H14" s="115" t="s">
        <v>160</v>
      </c>
      <c r="I14" s="115" t="s">
        <v>160</v>
      </c>
      <c r="J14" s="115" t="s">
        <v>160</v>
      </c>
      <c r="K14" s="115" t="s">
        <v>160</v>
      </c>
      <c r="L14" s="115" t="s">
        <v>160</v>
      </c>
      <c r="M14" s="115" t="s">
        <v>160</v>
      </c>
      <c r="N14" s="115" t="s">
        <v>160</v>
      </c>
    </row>
    <row r="15" spans="1:14" ht="15" customHeight="1" thickBot="1" x14ac:dyDescent="0.3">
      <c r="A15" s="118" t="s">
        <v>55</v>
      </c>
      <c r="B15" s="114">
        <v>235460.93</v>
      </c>
      <c r="C15" s="114">
        <v>208159.88</v>
      </c>
      <c r="D15" s="114">
        <v>230436.59</v>
      </c>
      <c r="E15" s="114">
        <v>238395.35</v>
      </c>
      <c r="F15" s="114">
        <v>216554.3</v>
      </c>
      <c r="G15" s="114">
        <v>213422.89</v>
      </c>
      <c r="H15" s="114">
        <v>241932.62</v>
      </c>
      <c r="I15" s="114">
        <v>316619.34999999998</v>
      </c>
      <c r="J15" s="114">
        <v>314894.95</v>
      </c>
      <c r="K15" s="114">
        <v>244573.56</v>
      </c>
      <c r="L15" s="114">
        <v>392223.41</v>
      </c>
      <c r="M15" s="114">
        <v>342872.14</v>
      </c>
      <c r="N15" s="114">
        <v>3195545.97</v>
      </c>
    </row>
    <row r="16" spans="1:14" ht="15" customHeight="1" thickBot="1" x14ac:dyDescent="0.3">
      <c r="A16" s="112" t="s">
        <v>164</v>
      </c>
      <c r="B16" s="113">
        <v>213144.88</v>
      </c>
      <c r="C16" s="113">
        <v>195722.85</v>
      </c>
      <c r="D16" s="113">
        <v>220423.4</v>
      </c>
      <c r="E16" s="113">
        <v>223234.91</v>
      </c>
      <c r="F16" s="113">
        <v>209911.02</v>
      </c>
      <c r="G16" s="113">
        <v>210139.17</v>
      </c>
      <c r="H16" s="113">
        <v>225438.18</v>
      </c>
      <c r="I16" s="113">
        <v>300632.42</v>
      </c>
      <c r="J16" s="113">
        <v>308534.19</v>
      </c>
      <c r="K16" s="113">
        <v>237429.93</v>
      </c>
      <c r="L16" s="113">
        <v>274832.37</v>
      </c>
      <c r="M16" s="113">
        <v>244834.22</v>
      </c>
      <c r="N16" s="114">
        <v>2864277.54</v>
      </c>
    </row>
    <row r="17" spans="1:14" ht="15" customHeight="1" thickBot="1" x14ac:dyDescent="0.3">
      <c r="A17" s="112" t="s">
        <v>165</v>
      </c>
      <c r="B17" s="116">
        <v>0</v>
      </c>
      <c r="C17" s="116">
        <v>0</v>
      </c>
      <c r="D17" s="116">
        <v>0</v>
      </c>
      <c r="E17" s="116">
        <v>0</v>
      </c>
      <c r="F17" s="116">
        <v>0</v>
      </c>
      <c r="G17" s="116">
        <v>0</v>
      </c>
      <c r="H17" s="116">
        <v>0</v>
      </c>
      <c r="I17" s="116">
        <v>0</v>
      </c>
      <c r="J17" s="116">
        <v>0</v>
      </c>
      <c r="K17" s="116">
        <v>0</v>
      </c>
      <c r="L17" s="113">
        <v>94813.09</v>
      </c>
      <c r="M17" s="113">
        <v>70295</v>
      </c>
      <c r="N17" s="114">
        <v>165108.09</v>
      </c>
    </row>
    <row r="18" spans="1:14" ht="15" customHeight="1" thickBot="1" x14ac:dyDescent="0.3">
      <c r="A18" s="112" t="s">
        <v>166</v>
      </c>
      <c r="B18" s="113">
        <v>22316.05</v>
      </c>
      <c r="C18" s="113">
        <v>12437.03</v>
      </c>
      <c r="D18" s="113">
        <v>10013.19</v>
      </c>
      <c r="E18" s="113">
        <v>15160.44</v>
      </c>
      <c r="F18" s="113">
        <v>6643.28</v>
      </c>
      <c r="G18" s="113">
        <v>3283.72</v>
      </c>
      <c r="H18" s="113">
        <v>16494.439999999999</v>
      </c>
      <c r="I18" s="113">
        <v>15986.93</v>
      </c>
      <c r="J18" s="113">
        <v>6360.76</v>
      </c>
      <c r="K18" s="113">
        <v>7143.63</v>
      </c>
      <c r="L18" s="113">
        <v>22577.95</v>
      </c>
      <c r="M18" s="113">
        <v>27742.92</v>
      </c>
      <c r="N18" s="114">
        <v>166160.34</v>
      </c>
    </row>
    <row r="19" spans="1:14" ht="15" customHeight="1" thickBot="1" x14ac:dyDescent="0.3">
      <c r="A19" s="112" t="s">
        <v>167</v>
      </c>
      <c r="B19" s="116">
        <v>0</v>
      </c>
      <c r="C19" s="116">
        <v>0</v>
      </c>
      <c r="D19" s="116">
        <v>0</v>
      </c>
      <c r="E19" s="116">
        <v>0</v>
      </c>
      <c r="F19" s="116">
        <v>0</v>
      </c>
      <c r="G19" s="116">
        <v>0</v>
      </c>
      <c r="H19" s="116">
        <v>0</v>
      </c>
      <c r="I19" s="116">
        <v>0</v>
      </c>
      <c r="J19" s="116">
        <v>0</v>
      </c>
      <c r="K19" s="116">
        <v>0</v>
      </c>
      <c r="L19" s="116">
        <v>0</v>
      </c>
      <c r="M19" s="116">
        <v>0</v>
      </c>
      <c r="N19" s="117">
        <v>0</v>
      </c>
    </row>
    <row r="20" spans="1:14" ht="15" customHeight="1" thickBot="1" x14ac:dyDescent="0.3">
      <c r="A20" s="112" t="s">
        <v>56</v>
      </c>
      <c r="B20" s="113">
        <v>568268.56999999995</v>
      </c>
      <c r="C20" s="113">
        <v>489119.47</v>
      </c>
      <c r="D20" s="113">
        <v>431176.01</v>
      </c>
      <c r="E20" s="113">
        <v>551420.81000000006</v>
      </c>
      <c r="F20" s="113">
        <v>512171.68</v>
      </c>
      <c r="G20" s="113">
        <v>571567.86</v>
      </c>
      <c r="H20" s="113">
        <v>544170.89</v>
      </c>
      <c r="I20" s="113">
        <v>544164.72</v>
      </c>
      <c r="J20" s="113">
        <v>585190.07999999996</v>
      </c>
      <c r="K20" s="113">
        <v>552244.07999999996</v>
      </c>
      <c r="L20" s="113">
        <v>539313.67000000004</v>
      </c>
      <c r="M20" s="113">
        <v>545749.4</v>
      </c>
      <c r="N20" s="114">
        <v>6434557.2400000002</v>
      </c>
    </row>
    <row r="21" spans="1:14" ht="15" customHeight="1" thickBot="1" x14ac:dyDescent="0.3">
      <c r="A21" s="112" t="s">
        <v>57</v>
      </c>
      <c r="B21" s="113">
        <v>46514.61</v>
      </c>
      <c r="C21" s="113">
        <v>53890.26</v>
      </c>
      <c r="D21" s="113">
        <v>83145.2</v>
      </c>
      <c r="E21" s="113">
        <v>55723.67</v>
      </c>
      <c r="F21" s="113">
        <v>64450.04</v>
      </c>
      <c r="G21" s="113">
        <v>56911.46</v>
      </c>
      <c r="H21" s="113">
        <v>54287.4</v>
      </c>
      <c r="I21" s="113">
        <v>45653.35</v>
      </c>
      <c r="J21" s="113">
        <v>89905.73</v>
      </c>
      <c r="K21" s="113">
        <v>66970.539999999994</v>
      </c>
      <c r="L21" s="113">
        <v>80255.89</v>
      </c>
      <c r="M21" s="113">
        <v>61524.87</v>
      </c>
      <c r="N21" s="114">
        <v>759233.02</v>
      </c>
    </row>
    <row r="22" spans="1:14" ht="15" customHeight="1" thickBot="1" x14ac:dyDescent="0.3">
      <c r="A22" s="112" t="s">
        <v>58</v>
      </c>
      <c r="B22" s="113">
        <v>4509.8900000000003</v>
      </c>
      <c r="C22" s="116">
        <v>49.44</v>
      </c>
      <c r="D22" s="113">
        <v>3379.7</v>
      </c>
      <c r="E22" s="113">
        <v>1143.7</v>
      </c>
      <c r="F22" s="113">
        <v>2047.3</v>
      </c>
      <c r="G22" s="113">
        <v>2484.61</v>
      </c>
      <c r="H22" s="113">
        <v>3182.15</v>
      </c>
      <c r="I22" s="116">
        <v>157</v>
      </c>
      <c r="J22" s="113">
        <v>3084.87</v>
      </c>
      <c r="K22" s="113">
        <v>5466.53</v>
      </c>
      <c r="L22" s="116">
        <v>956.55</v>
      </c>
      <c r="M22" s="116">
        <v>955.15</v>
      </c>
      <c r="N22" s="114">
        <v>27416.89</v>
      </c>
    </row>
    <row r="23" spans="1:14" ht="15" customHeight="1" thickBot="1" x14ac:dyDescent="0.3">
      <c r="A23" s="112" t="s">
        <v>59</v>
      </c>
      <c r="B23" s="116">
        <v>665</v>
      </c>
      <c r="C23" s="116">
        <v>0</v>
      </c>
      <c r="D23" s="113">
        <v>67825.649999999994</v>
      </c>
      <c r="E23" s="113">
        <v>1599</v>
      </c>
      <c r="F23" s="113">
        <v>65831.41</v>
      </c>
      <c r="G23" s="113">
        <v>22082.65</v>
      </c>
      <c r="H23" s="113">
        <v>5656</v>
      </c>
      <c r="I23" s="113">
        <v>5764.27</v>
      </c>
      <c r="J23" s="113">
        <v>4607.62</v>
      </c>
      <c r="K23" s="113">
        <v>5646.35</v>
      </c>
      <c r="L23" s="113">
        <v>1664.75</v>
      </c>
      <c r="M23" s="116">
        <v>55.7</v>
      </c>
      <c r="N23" s="114">
        <v>181398.39999999999</v>
      </c>
    </row>
    <row r="24" spans="1:14" ht="15" customHeight="1" thickBot="1" x14ac:dyDescent="0.3">
      <c r="A24" s="112" t="s">
        <v>60</v>
      </c>
      <c r="B24" s="113">
        <v>18051.3</v>
      </c>
      <c r="C24" s="113">
        <v>17880.79</v>
      </c>
      <c r="D24" s="113">
        <v>18961.849999999999</v>
      </c>
      <c r="E24" s="113">
        <v>19531.61</v>
      </c>
      <c r="F24" s="113">
        <v>14903.24</v>
      </c>
      <c r="G24" s="113">
        <v>13745.9</v>
      </c>
      <c r="H24" s="113">
        <v>14198.28</v>
      </c>
      <c r="I24" s="113">
        <v>12828.1</v>
      </c>
      <c r="J24" s="113">
        <v>11875</v>
      </c>
      <c r="K24" s="113">
        <v>18086.54</v>
      </c>
      <c r="L24" s="113">
        <v>16716.71</v>
      </c>
      <c r="M24" s="113">
        <v>15279.39</v>
      </c>
      <c r="N24" s="114">
        <v>192058.71</v>
      </c>
    </row>
    <row r="25" spans="1:14" ht="15" customHeight="1" thickBot="1" x14ac:dyDescent="0.3">
      <c r="A25" s="112" t="s">
        <v>61</v>
      </c>
      <c r="B25" s="113">
        <v>1724</v>
      </c>
      <c r="C25" s="113">
        <v>1196.5999999999999</v>
      </c>
      <c r="D25" s="113">
        <v>1566.14</v>
      </c>
      <c r="E25" s="113">
        <v>1302.0999999999999</v>
      </c>
      <c r="F25" s="113">
        <v>1464.8</v>
      </c>
      <c r="G25" s="113">
        <v>1010.2</v>
      </c>
      <c r="H25" s="113">
        <v>1331.53</v>
      </c>
      <c r="I25" s="113">
        <v>1423.62</v>
      </c>
      <c r="J25" s="113">
        <v>1134.3399999999999</v>
      </c>
      <c r="K25" s="116">
        <v>862.93</v>
      </c>
      <c r="L25" s="113">
        <v>1177.7</v>
      </c>
      <c r="M25" s="113">
        <v>1856.89</v>
      </c>
      <c r="N25" s="114">
        <v>16050.85</v>
      </c>
    </row>
    <row r="26" spans="1:14" ht="15" customHeight="1" thickBot="1" x14ac:dyDescent="0.3">
      <c r="A26" s="112" t="s">
        <v>62</v>
      </c>
      <c r="B26" s="113">
        <v>22572.37</v>
      </c>
      <c r="C26" s="113">
        <v>20912.95</v>
      </c>
      <c r="D26" s="113">
        <v>51816.1</v>
      </c>
      <c r="E26" s="113">
        <v>21295.94</v>
      </c>
      <c r="F26" s="113">
        <v>19594.71</v>
      </c>
      <c r="G26" s="113">
        <v>27746.3</v>
      </c>
      <c r="H26" s="113">
        <v>24680.77</v>
      </c>
      <c r="I26" s="113">
        <v>22968.59</v>
      </c>
      <c r="J26" s="113">
        <v>30115.74</v>
      </c>
      <c r="K26" s="113">
        <v>15099.77</v>
      </c>
      <c r="L26" s="113">
        <v>26778.42</v>
      </c>
      <c r="M26" s="113">
        <v>18774.98</v>
      </c>
      <c r="N26" s="114">
        <v>302356.64</v>
      </c>
    </row>
    <row r="27" spans="1:14" ht="15" customHeight="1" thickBot="1" x14ac:dyDescent="0.3">
      <c r="A27" s="118" t="s">
        <v>156</v>
      </c>
      <c r="B27" s="114">
        <v>897766.67</v>
      </c>
      <c r="C27" s="114">
        <v>791209.39</v>
      </c>
      <c r="D27" s="114">
        <v>888307.24</v>
      </c>
      <c r="E27" s="114">
        <v>890412.18</v>
      </c>
      <c r="F27" s="114">
        <v>897017.48</v>
      </c>
      <c r="G27" s="114">
        <v>908971.87</v>
      </c>
      <c r="H27" s="114">
        <v>889439.64</v>
      </c>
      <c r="I27" s="114">
        <v>949579</v>
      </c>
      <c r="J27" s="114">
        <v>1040808.33</v>
      </c>
      <c r="K27" s="114">
        <v>908950.3</v>
      </c>
      <c r="L27" s="114">
        <v>1059087.1000000001</v>
      </c>
      <c r="M27" s="114">
        <v>987068.52</v>
      </c>
      <c r="N27" s="114">
        <v>11108617.720000001</v>
      </c>
    </row>
    <row r="28" spans="1:14" ht="15" customHeight="1" thickBot="1" x14ac:dyDescent="0.3">
      <c r="A28" s="118" t="s">
        <v>168</v>
      </c>
      <c r="B28" s="114">
        <v>103482.55</v>
      </c>
      <c r="C28" s="114">
        <v>207082.18</v>
      </c>
      <c r="D28" s="114">
        <v>114245.81</v>
      </c>
      <c r="E28" s="114">
        <v>106864.5</v>
      </c>
      <c r="F28" s="114">
        <v>105086.74</v>
      </c>
      <c r="G28" s="114">
        <v>92184.43</v>
      </c>
      <c r="H28" s="114">
        <v>111733.11</v>
      </c>
      <c r="I28" s="114">
        <v>-27905.22</v>
      </c>
      <c r="J28" s="114">
        <v>-123581.33</v>
      </c>
      <c r="K28" s="114">
        <v>8253.23</v>
      </c>
      <c r="L28" s="114">
        <v>-144673.04</v>
      </c>
      <c r="M28" s="114">
        <v>-73573.05</v>
      </c>
      <c r="N28" s="114">
        <v>479199.91</v>
      </c>
    </row>
    <row r="29" spans="1:14" ht="15" customHeight="1" thickBot="1" x14ac:dyDescent="0.3">
      <c r="A29" s="118" t="s">
        <v>169</v>
      </c>
      <c r="B29" s="114">
        <v>2422921.84</v>
      </c>
      <c r="C29" s="114">
        <v>2630004.02</v>
      </c>
      <c r="D29" s="114">
        <v>2744249.83</v>
      </c>
      <c r="E29" s="114">
        <v>2851114.33</v>
      </c>
      <c r="F29" s="114">
        <v>2956201.07</v>
      </c>
      <c r="G29" s="114">
        <v>3048385.5</v>
      </c>
      <c r="H29" s="114">
        <v>3160118.61</v>
      </c>
      <c r="I29" s="114">
        <v>3132213.39</v>
      </c>
      <c r="J29" s="114">
        <v>3008632.06</v>
      </c>
      <c r="K29" s="114">
        <v>3016885.29</v>
      </c>
      <c r="L29" s="114">
        <v>2872212.25</v>
      </c>
      <c r="M29" s="114">
        <v>2798639.2</v>
      </c>
      <c r="N29" s="115" t="s">
        <v>160</v>
      </c>
    </row>
    <row r="30" spans="1:14" ht="15" customHeight="1" x14ac:dyDescent="0.2">
      <c r="A30" s="1"/>
    </row>
    <row r="31" spans="1:14" ht="15" customHeight="1" thickBot="1" x14ac:dyDescent="0.25">
      <c r="A31" s="182" t="s">
        <v>170</v>
      </c>
      <c r="B31" s="182"/>
      <c r="C31" s="182"/>
      <c r="D31" s="182"/>
      <c r="E31" s="182"/>
      <c r="F31" s="182"/>
      <c r="G31" s="182"/>
      <c r="H31" s="182"/>
      <c r="I31" s="182"/>
      <c r="J31" s="182"/>
      <c r="K31" s="182"/>
      <c r="L31" s="182"/>
      <c r="M31" s="182"/>
      <c r="N31" s="182"/>
    </row>
    <row r="32" spans="1:14" ht="15" customHeight="1" thickBot="1" x14ac:dyDescent="0.25">
      <c r="A32" s="183"/>
      <c r="B32" s="112" t="s">
        <v>138</v>
      </c>
      <c r="C32" s="112" t="s">
        <v>139</v>
      </c>
      <c r="D32" s="112" t="s">
        <v>140</v>
      </c>
      <c r="E32" s="112" t="s">
        <v>141</v>
      </c>
      <c r="F32" s="112" t="s">
        <v>142</v>
      </c>
      <c r="G32" s="112" t="s">
        <v>143</v>
      </c>
      <c r="H32" s="112" t="s">
        <v>144</v>
      </c>
      <c r="I32" s="112" t="s">
        <v>145</v>
      </c>
      <c r="J32" s="112" t="s">
        <v>146</v>
      </c>
      <c r="K32" s="112" t="s">
        <v>147</v>
      </c>
      <c r="L32" s="112" t="s">
        <v>148</v>
      </c>
      <c r="M32" s="112" t="s">
        <v>149</v>
      </c>
    </row>
    <row r="33" spans="1:14" ht="15" customHeight="1" thickBot="1" x14ac:dyDescent="0.25">
      <c r="A33" s="184"/>
      <c r="B33" s="112" t="s">
        <v>157</v>
      </c>
      <c r="C33" s="112" t="s">
        <v>157</v>
      </c>
      <c r="D33" s="112" t="s">
        <v>157</v>
      </c>
      <c r="E33" s="112" t="s">
        <v>157</v>
      </c>
      <c r="F33" s="112" t="s">
        <v>157</v>
      </c>
      <c r="G33" s="112" t="s">
        <v>157</v>
      </c>
      <c r="H33" s="112" t="s">
        <v>157</v>
      </c>
      <c r="I33" s="112" t="s">
        <v>157</v>
      </c>
      <c r="J33" s="112" t="s">
        <v>157</v>
      </c>
      <c r="K33" s="112" t="s">
        <v>157</v>
      </c>
      <c r="L33" s="112" t="s">
        <v>157</v>
      </c>
      <c r="M33" s="112" t="s">
        <v>157</v>
      </c>
    </row>
    <row r="34" spans="1:14" ht="15" customHeight="1" thickBot="1" x14ac:dyDescent="0.25">
      <c r="A34" s="112" t="s">
        <v>171</v>
      </c>
      <c r="B34" s="113">
        <v>15513.66</v>
      </c>
      <c r="C34" s="113">
        <v>15471.66</v>
      </c>
      <c r="D34" s="113">
        <v>15429.66</v>
      </c>
      <c r="E34" s="113">
        <v>15387.66</v>
      </c>
      <c r="F34" s="116">
        <v>345.66</v>
      </c>
      <c r="G34" s="116">
        <v>0</v>
      </c>
      <c r="H34" s="116">
        <v>8</v>
      </c>
      <c r="I34" s="116">
        <v>0</v>
      </c>
      <c r="J34" s="116">
        <v>0</v>
      </c>
      <c r="K34" s="116">
        <v>0</v>
      </c>
      <c r="L34" s="116">
        <v>0</v>
      </c>
      <c r="M34" s="116">
        <v>0</v>
      </c>
    </row>
    <row r="35" spans="1:14" ht="15" customHeight="1" thickBot="1" x14ac:dyDescent="0.25">
      <c r="A35" s="112" t="s">
        <v>172</v>
      </c>
      <c r="B35" s="113">
        <v>2407408.1800000002</v>
      </c>
      <c r="C35" s="113">
        <v>2614532.36</v>
      </c>
      <c r="D35" s="113">
        <v>2728820.17</v>
      </c>
      <c r="E35" s="113">
        <v>2835726.67</v>
      </c>
      <c r="F35" s="113">
        <v>2955855.41</v>
      </c>
      <c r="G35" s="113">
        <v>3048385.5</v>
      </c>
      <c r="H35" s="113">
        <v>3160110.61</v>
      </c>
      <c r="I35" s="113">
        <v>3132213.39</v>
      </c>
      <c r="J35" s="113">
        <v>3008632.06</v>
      </c>
      <c r="K35" s="113">
        <v>3016885.29</v>
      </c>
      <c r="L35" s="113">
        <v>2872212.25</v>
      </c>
      <c r="M35" s="113">
        <v>2798639.2</v>
      </c>
    </row>
    <row r="36" spans="1:14" ht="15" customHeight="1" x14ac:dyDescent="0.2">
      <c r="A36" s="1"/>
    </row>
    <row r="37" spans="1:14" ht="15" customHeight="1" thickBot="1" x14ac:dyDescent="0.25">
      <c r="A37" s="182" t="s">
        <v>173</v>
      </c>
      <c r="B37" s="182"/>
      <c r="C37" s="182"/>
      <c r="D37" s="182"/>
      <c r="E37" s="182"/>
      <c r="F37" s="182"/>
      <c r="G37" s="182"/>
      <c r="H37" s="182"/>
      <c r="I37" s="182"/>
      <c r="J37" s="182"/>
      <c r="K37" s="182"/>
      <c r="L37" s="182"/>
      <c r="M37" s="182"/>
      <c r="N37" s="182"/>
    </row>
    <row r="38" spans="1:14" ht="15" customHeight="1" thickBot="1" x14ac:dyDescent="0.25">
      <c r="A38" s="183"/>
      <c r="B38" s="112" t="s">
        <v>138</v>
      </c>
      <c r="C38" s="112" t="s">
        <v>139</v>
      </c>
      <c r="D38" s="112" t="s">
        <v>140</v>
      </c>
      <c r="E38" s="112" t="s">
        <v>141</v>
      </c>
      <c r="F38" s="112" t="s">
        <v>142</v>
      </c>
      <c r="G38" s="112" t="s">
        <v>143</v>
      </c>
      <c r="H38" s="112" t="s">
        <v>144</v>
      </c>
      <c r="I38" s="112" t="s">
        <v>145</v>
      </c>
      <c r="J38" s="112" t="s">
        <v>146</v>
      </c>
      <c r="K38" s="112" t="s">
        <v>147</v>
      </c>
      <c r="L38" s="112" t="s">
        <v>148</v>
      </c>
      <c r="M38" s="112" t="s">
        <v>149</v>
      </c>
    </row>
    <row r="39" spans="1:14" ht="15" customHeight="1" thickBot="1" x14ac:dyDescent="0.25">
      <c r="A39" s="184"/>
      <c r="B39" s="112" t="s">
        <v>157</v>
      </c>
      <c r="C39" s="112" t="s">
        <v>157</v>
      </c>
      <c r="D39" s="112" t="s">
        <v>157</v>
      </c>
      <c r="E39" s="112" t="s">
        <v>157</v>
      </c>
      <c r="F39" s="112" t="s">
        <v>157</v>
      </c>
      <c r="G39" s="112" t="s">
        <v>157</v>
      </c>
      <c r="H39" s="112" t="s">
        <v>157</v>
      </c>
      <c r="I39" s="112" t="s">
        <v>157</v>
      </c>
      <c r="J39" s="112" t="s">
        <v>157</v>
      </c>
      <c r="K39" s="112" t="s">
        <v>157</v>
      </c>
      <c r="L39" s="112" t="s">
        <v>157</v>
      </c>
      <c r="M39" s="112" t="s">
        <v>157</v>
      </c>
    </row>
    <row r="40" spans="1:14" ht="15" customHeight="1" thickBot="1" x14ac:dyDescent="0.25">
      <c r="A40" s="112" t="s">
        <v>174</v>
      </c>
      <c r="B40" s="113">
        <v>319220.52</v>
      </c>
      <c r="C40" s="113">
        <v>321714.2</v>
      </c>
      <c r="D40" s="113">
        <v>324739.65999999997</v>
      </c>
      <c r="E40" s="113">
        <v>327014</v>
      </c>
      <c r="F40" s="113">
        <v>329799.49</v>
      </c>
      <c r="G40" s="113">
        <v>325999.58</v>
      </c>
      <c r="H40" s="113">
        <v>328402.84999999998</v>
      </c>
      <c r="I40" s="113">
        <v>329126.12</v>
      </c>
      <c r="J40" s="113">
        <v>329400.46999999997</v>
      </c>
      <c r="K40" s="113">
        <v>329749.43</v>
      </c>
      <c r="L40" s="113">
        <v>329680.46000000002</v>
      </c>
      <c r="M40" s="113">
        <v>331275.88</v>
      </c>
    </row>
    <row r="41" spans="1:14" ht="15" customHeight="1" thickBot="1" x14ac:dyDescent="0.25">
      <c r="A41" s="112" t="s">
        <v>175</v>
      </c>
      <c r="B41" s="113">
        <v>2103701.3199999998</v>
      </c>
      <c r="C41" s="113">
        <v>2308289.8199999998</v>
      </c>
      <c r="D41" s="113">
        <v>2419510.17</v>
      </c>
      <c r="E41" s="113">
        <v>2524100.33</v>
      </c>
      <c r="F41" s="113">
        <v>2626401.58</v>
      </c>
      <c r="G41" s="113">
        <v>2722385.9199999999</v>
      </c>
      <c r="H41" s="113">
        <v>2831715.76</v>
      </c>
      <c r="I41" s="113">
        <v>2803087.27</v>
      </c>
      <c r="J41" s="113">
        <v>2679231.59</v>
      </c>
      <c r="K41" s="113">
        <v>2687135.86</v>
      </c>
      <c r="L41" s="113">
        <v>2542531.79</v>
      </c>
      <c r="M41" s="113">
        <v>2467363.3199999998</v>
      </c>
    </row>
    <row r="42" spans="1:14" x14ac:dyDescent="0.2">
      <c r="A42" s="1"/>
    </row>
  </sheetData>
  <mergeCells count="8">
    <mergeCell ref="A37:N37"/>
    <mergeCell ref="A38:A39"/>
    <mergeCell ref="A1:E1"/>
    <mergeCell ref="A2:E2"/>
    <mergeCell ref="A3:E3"/>
    <mergeCell ref="A6:A7"/>
    <mergeCell ref="A31:N31"/>
    <mergeCell ref="A32:A33"/>
  </mergeCells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5"/>
  <sheetViews>
    <sheetView topLeftCell="A7" workbookViewId="0">
      <selection activeCell="C10" sqref="C10"/>
    </sheetView>
  </sheetViews>
  <sheetFormatPr defaultRowHeight="12.75" x14ac:dyDescent="0.2"/>
  <cols>
    <col min="1" max="1" width="12.85546875" bestFit="1" customWidth="1"/>
    <col min="5" max="5" width="10.140625" bestFit="1" customWidth="1"/>
    <col min="10" max="10" width="10.140625" bestFit="1" customWidth="1"/>
  </cols>
  <sheetData>
    <row r="1" spans="1:16" x14ac:dyDescent="0.2">
      <c r="A1" s="24">
        <v>42781</v>
      </c>
      <c r="B1" s="92">
        <v>1400</v>
      </c>
      <c r="C1" s="121">
        <v>5.0000000000000001E-3</v>
      </c>
      <c r="E1" s="24">
        <v>42781</v>
      </c>
      <c r="F1" s="92">
        <v>1400</v>
      </c>
      <c r="G1" s="121">
        <v>5.0000000000000001E-3</v>
      </c>
      <c r="H1" s="121">
        <f>G1*60%</f>
        <v>3.0000000000000001E-3</v>
      </c>
      <c r="J1" s="24">
        <v>42781</v>
      </c>
      <c r="K1" s="92">
        <v>1400</v>
      </c>
      <c r="L1" s="121">
        <v>5.0000000000000001E-3</v>
      </c>
      <c r="N1" s="92">
        <v>1400</v>
      </c>
      <c r="P1">
        <v>4027.33</v>
      </c>
    </row>
    <row r="2" spans="1:16" x14ac:dyDescent="0.2">
      <c r="A2" s="24">
        <v>42907</v>
      </c>
      <c r="B2" s="92">
        <v>1400</v>
      </c>
      <c r="E2" s="24">
        <v>42907</v>
      </c>
      <c r="F2" s="92">
        <v>1400</v>
      </c>
      <c r="H2" s="121">
        <f>G1-H1</f>
        <v>2E-3</v>
      </c>
      <c r="J2" s="24">
        <v>42907</v>
      </c>
      <c r="K2" s="92">
        <v>1400</v>
      </c>
      <c r="N2" s="92">
        <v>1400</v>
      </c>
    </row>
    <row r="3" spans="1:16" x14ac:dyDescent="0.2">
      <c r="A3" s="119">
        <v>42968</v>
      </c>
      <c r="B3" s="92">
        <v>1400</v>
      </c>
      <c r="E3" s="119">
        <v>42968</v>
      </c>
      <c r="F3" s="92">
        <v>1400</v>
      </c>
      <c r="J3" s="119">
        <v>42968</v>
      </c>
      <c r="K3" s="92">
        <v>1400</v>
      </c>
      <c r="N3" s="92">
        <v>1400</v>
      </c>
    </row>
    <row r="4" spans="1:16" x14ac:dyDescent="0.2">
      <c r="A4" s="23"/>
      <c r="E4" s="23"/>
      <c r="J4" s="23"/>
    </row>
    <row r="6" spans="1:16" x14ac:dyDescent="0.2">
      <c r="A6" s="120">
        <v>42795</v>
      </c>
      <c r="B6" s="23">
        <f>B1*C1</f>
        <v>7</v>
      </c>
      <c r="C6" s="23">
        <f>B1+B6</f>
        <v>1407</v>
      </c>
      <c r="E6" s="120">
        <v>42795</v>
      </c>
      <c r="F6" s="23">
        <v>0</v>
      </c>
      <c r="G6" s="23">
        <f>F1+F6</f>
        <v>1400</v>
      </c>
      <c r="J6" s="120">
        <v>42795</v>
      </c>
      <c r="K6" s="23">
        <v>0</v>
      </c>
      <c r="L6" s="23">
        <f>K1+K6</f>
        <v>1400</v>
      </c>
    </row>
    <row r="7" spans="1:16" x14ac:dyDescent="0.2">
      <c r="A7" s="120">
        <v>42826</v>
      </c>
      <c r="B7" s="23">
        <f>C6*$C$1</f>
        <v>7.0350000000000001</v>
      </c>
      <c r="C7" s="23">
        <f>C6+B7</f>
        <v>1414.0350000000001</v>
      </c>
      <c r="E7" s="120">
        <v>42826</v>
      </c>
      <c r="F7" s="23">
        <v>0</v>
      </c>
      <c r="G7" s="23">
        <f>G6+F7</f>
        <v>1400</v>
      </c>
      <c r="J7" s="120">
        <v>42826</v>
      </c>
      <c r="K7" s="23">
        <v>0</v>
      </c>
      <c r="L7" s="23">
        <f>L6+K7</f>
        <v>1400</v>
      </c>
    </row>
    <row r="8" spans="1:16" x14ac:dyDescent="0.2">
      <c r="A8" s="120">
        <v>42856</v>
      </c>
      <c r="B8" s="23">
        <f t="shared" ref="B8:B42" si="0">C7*$C$1</f>
        <v>7.0701750000000008</v>
      </c>
      <c r="C8" s="23">
        <f t="shared" ref="C8:C42" si="1">C7+B8</f>
        <v>1421.1051750000001</v>
      </c>
      <c r="E8" s="120">
        <v>42856</v>
      </c>
      <c r="F8" s="23">
        <v>0</v>
      </c>
      <c r="G8" s="23">
        <f t="shared" ref="G8:G42" si="2">G7+F8</f>
        <v>1400</v>
      </c>
      <c r="J8" s="120">
        <v>42856</v>
      </c>
      <c r="K8" s="23">
        <v>0</v>
      </c>
      <c r="L8" s="23">
        <f t="shared" ref="L8:L42" si="3">L7+K8</f>
        <v>1400</v>
      </c>
    </row>
    <row r="9" spans="1:16" x14ac:dyDescent="0.2">
      <c r="A9" s="120">
        <v>42887</v>
      </c>
      <c r="B9" s="23">
        <f t="shared" si="0"/>
        <v>7.1055258750000005</v>
      </c>
      <c r="C9" s="23">
        <f t="shared" si="1"/>
        <v>1428.2107008750002</v>
      </c>
      <c r="E9" s="120">
        <v>42887</v>
      </c>
      <c r="F9" s="23">
        <v>0</v>
      </c>
      <c r="G9" s="23">
        <f t="shared" si="2"/>
        <v>1400</v>
      </c>
      <c r="J9" s="120">
        <v>42887</v>
      </c>
      <c r="K9" s="23">
        <v>0</v>
      </c>
      <c r="L9" s="23">
        <f t="shared" si="3"/>
        <v>1400</v>
      </c>
    </row>
    <row r="10" spans="1:16" x14ac:dyDescent="0.2">
      <c r="A10" s="120">
        <v>42917</v>
      </c>
      <c r="B10" s="23">
        <f t="shared" si="0"/>
        <v>7.1410535043750007</v>
      </c>
      <c r="C10" s="23">
        <f t="shared" si="1"/>
        <v>1435.3517543793751</v>
      </c>
      <c r="E10" s="120">
        <v>42917</v>
      </c>
      <c r="F10" s="23">
        <v>0</v>
      </c>
      <c r="G10" s="23">
        <f t="shared" si="2"/>
        <v>1400</v>
      </c>
      <c r="J10" s="120">
        <v>42917</v>
      </c>
      <c r="K10" s="23">
        <f t="shared" ref="K10:K42" si="4">L9*$C$1</f>
        <v>7</v>
      </c>
      <c r="L10" s="23">
        <f t="shared" si="3"/>
        <v>1407</v>
      </c>
    </row>
    <row r="11" spans="1:16" x14ac:dyDescent="0.2">
      <c r="A11" s="120">
        <v>42948</v>
      </c>
      <c r="B11" s="23">
        <f t="shared" si="0"/>
        <v>7.1767587718968757</v>
      </c>
      <c r="C11" s="23">
        <f t="shared" si="1"/>
        <v>1442.5285131512719</v>
      </c>
      <c r="E11" s="120">
        <v>42948</v>
      </c>
      <c r="F11" s="23">
        <v>0</v>
      </c>
      <c r="G11" s="23">
        <f t="shared" si="2"/>
        <v>1400</v>
      </c>
      <c r="J11" s="120">
        <v>42948</v>
      </c>
      <c r="K11" s="23">
        <f t="shared" si="4"/>
        <v>7.0350000000000001</v>
      </c>
      <c r="L11" s="23">
        <f t="shared" si="3"/>
        <v>1414.0350000000001</v>
      </c>
    </row>
    <row r="12" spans="1:16" x14ac:dyDescent="0.2">
      <c r="A12" s="120">
        <v>42979</v>
      </c>
      <c r="B12" s="23">
        <f t="shared" si="0"/>
        <v>7.2126425657563598</v>
      </c>
      <c r="C12" s="23">
        <f t="shared" si="1"/>
        <v>1449.7411557170283</v>
      </c>
      <c r="E12" s="120">
        <v>42979</v>
      </c>
      <c r="F12" s="23">
        <f t="shared" ref="F12:F42" si="5">G11*$C$1</f>
        <v>7</v>
      </c>
      <c r="G12" s="23">
        <f t="shared" si="2"/>
        <v>1407</v>
      </c>
      <c r="J12" s="120">
        <v>42979</v>
      </c>
      <c r="K12" s="23">
        <f t="shared" si="4"/>
        <v>7.0701750000000008</v>
      </c>
      <c r="L12" s="23">
        <f t="shared" si="3"/>
        <v>1421.1051750000001</v>
      </c>
    </row>
    <row r="13" spans="1:16" x14ac:dyDescent="0.2">
      <c r="A13" s="120">
        <v>43009</v>
      </c>
      <c r="B13" s="23">
        <f t="shared" si="0"/>
        <v>7.2487057785851414</v>
      </c>
      <c r="C13" s="23">
        <f t="shared" si="1"/>
        <v>1456.9898614956135</v>
      </c>
      <c r="E13" s="120">
        <v>43009</v>
      </c>
      <c r="F13" s="23">
        <f t="shared" si="5"/>
        <v>7.0350000000000001</v>
      </c>
      <c r="G13" s="23">
        <f t="shared" si="2"/>
        <v>1414.0350000000001</v>
      </c>
      <c r="J13" s="120">
        <v>43009</v>
      </c>
      <c r="K13" s="23">
        <f t="shared" si="4"/>
        <v>7.1055258750000005</v>
      </c>
      <c r="L13" s="23">
        <f t="shared" si="3"/>
        <v>1428.2107008750002</v>
      </c>
    </row>
    <row r="14" spans="1:16" x14ac:dyDescent="0.2">
      <c r="A14" s="120">
        <v>43040</v>
      </c>
      <c r="B14" s="23">
        <f t="shared" si="0"/>
        <v>7.2849493074780671</v>
      </c>
      <c r="C14" s="23">
        <f t="shared" si="1"/>
        <v>1464.2748108030914</v>
      </c>
      <c r="E14" s="120">
        <v>43040</v>
      </c>
      <c r="F14" s="23">
        <f t="shared" si="5"/>
        <v>7.0701750000000008</v>
      </c>
      <c r="G14" s="23">
        <f t="shared" si="2"/>
        <v>1421.1051750000001</v>
      </c>
      <c r="J14" s="120">
        <v>43040</v>
      </c>
      <c r="K14" s="23">
        <f t="shared" si="4"/>
        <v>7.1410535043750007</v>
      </c>
      <c r="L14" s="23">
        <f t="shared" si="3"/>
        <v>1435.3517543793751</v>
      </c>
    </row>
    <row r="15" spans="1:16" x14ac:dyDescent="0.2">
      <c r="A15" s="120">
        <v>43070</v>
      </c>
      <c r="B15" s="23">
        <f t="shared" si="0"/>
        <v>7.3213740540154575</v>
      </c>
      <c r="C15" s="23">
        <f t="shared" si="1"/>
        <v>1471.5961848571069</v>
      </c>
      <c r="E15" s="120">
        <v>43070</v>
      </c>
      <c r="F15" s="23">
        <f t="shared" si="5"/>
        <v>7.1055258750000005</v>
      </c>
      <c r="G15" s="23">
        <f t="shared" si="2"/>
        <v>1428.2107008750002</v>
      </c>
      <c r="J15" s="120">
        <v>43070</v>
      </c>
      <c r="K15" s="23">
        <f t="shared" si="4"/>
        <v>7.1767587718968757</v>
      </c>
      <c r="L15" s="23">
        <f t="shared" si="3"/>
        <v>1442.5285131512719</v>
      </c>
    </row>
    <row r="16" spans="1:16" x14ac:dyDescent="0.2">
      <c r="A16" s="120">
        <v>43101</v>
      </c>
      <c r="B16" s="23">
        <f t="shared" si="0"/>
        <v>7.3579809242855347</v>
      </c>
      <c r="C16" s="23">
        <f t="shared" si="1"/>
        <v>1478.9541657813925</v>
      </c>
      <c r="E16" s="120">
        <v>43101</v>
      </c>
      <c r="F16" s="23">
        <f t="shared" si="5"/>
        <v>7.1410535043750007</v>
      </c>
      <c r="G16" s="23">
        <f t="shared" si="2"/>
        <v>1435.3517543793751</v>
      </c>
      <c r="J16" s="120">
        <v>43101</v>
      </c>
      <c r="K16" s="23">
        <f t="shared" si="4"/>
        <v>7.2126425657563598</v>
      </c>
      <c r="L16" s="23">
        <f t="shared" si="3"/>
        <v>1449.7411557170283</v>
      </c>
    </row>
    <row r="17" spans="1:12" x14ac:dyDescent="0.2">
      <c r="A17" s="120">
        <v>43132</v>
      </c>
      <c r="B17" s="23">
        <f t="shared" si="0"/>
        <v>7.3947708289069629</v>
      </c>
      <c r="C17" s="23">
        <f t="shared" si="1"/>
        <v>1486.3489366102995</v>
      </c>
      <c r="E17" s="120">
        <v>43132</v>
      </c>
      <c r="F17" s="23">
        <f t="shared" si="5"/>
        <v>7.1767587718968757</v>
      </c>
      <c r="G17" s="23">
        <f t="shared" si="2"/>
        <v>1442.5285131512719</v>
      </c>
      <c r="J17" s="120">
        <v>43132</v>
      </c>
      <c r="K17" s="23">
        <f t="shared" si="4"/>
        <v>7.2487057785851414</v>
      </c>
      <c r="L17" s="23">
        <f t="shared" si="3"/>
        <v>1456.9898614956135</v>
      </c>
    </row>
    <row r="18" spans="1:12" x14ac:dyDescent="0.2">
      <c r="A18" s="120">
        <v>43160</v>
      </c>
      <c r="B18" s="23">
        <f t="shared" si="0"/>
        <v>7.4317446830514973</v>
      </c>
      <c r="C18" s="23">
        <f t="shared" si="1"/>
        <v>1493.7806812933509</v>
      </c>
      <c r="E18" s="120">
        <v>43160</v>
      </c>
      <c r="F18" s="23">
        <f t="shared" si="5"/>
        <v>7.2126425657563598</v>
      </c>
      <c r="G18" s="23">
        <f t="shared" si="2"/>
        <v>1449.7411557170283</v>
      </c>
      <c r="J18" s="120">
        <v>43160</v>
      </c>
      <c r="K18" s="23">
        <f t="shared" si="4"/>
        <v>7.2849493074780671</v>
      </c>
      <c r="L18" s="23">
        <f t="shared" si="3"/>
        <v>1464.2748108030914</v>
      </c>
    </row>
    <row r="19" spans="1:12" x14ac:dyDescent="0.2">
      <c r="A19" s="120">
        <v>43191</v>
      </c>
      <c r="B19" s="23">
        <f t="shared" si="0"/>
        <v>7.4689034064667545</v>
      </c>
      <c r="C19" s="23">
        <f t="shared" si="1"/>
        <v>1501.2495846998177</v>
      </c>
      <c r="E19" s="120">
        <v>43191</v>
      </c>
      <c r="F19" s="23">
        <f t="shared" si="5"/>
        <v>7.2487057785851414</v>
      </c>
      <c r="G19" s="23">
        <f t="shared" si="2"/>
        <v>1456.9898614956135</v>
      </c>
      <c r="J19" s="120">
        <v>43191</v>
      </c>
      <c r="K19" s="23">
        <f t="shared" si="4"/>
        <v>7.3213740540154575</v>
      </c>
      <c r="L19" s="23">
        <f t="shared" si="3"/>
        <v>1471.5961848571069</v>
      </c>
    </row>
    <row r="20" spans="1:12" x14ac:dyDescent="0.2">
      <c r="A20" s="120">
        <v>43221</v>
      </c>
      <c r="B20" s="23">
        <f t="shared" si="0"/>
        <v>7.5062479234990889</v>
      </c>
      <c r="C20" s="23">
        <f t="shared" si="1"/>
        <v>1508.7558326233168</v>
      </c>
      <c r="E20" s="120">
        <v>43221</v>
      </c>
      <c r="F20" s="23">
        <f t="shared" si="5"/>
        <v>7.2849493074780671</v>
      </c>
      <c r="G20" s="23">
        <f t="shared" si="2"/>
        <v>1464.2748108030914</v>
      </c>
      <c r="J20" s="120">
        <v>43221</v>
      </c>
      <c r="K20" s="23">
        <f t="shared" si="4"/>
        <v>7.3579809242855347</v>
      </c>
      <c r="L20" s="23">
        <f t="shared" si="3"/>
        <v>1478.9541657813925</v>
      </c>
    </row>
    <row r="21" spans="1:12" x14ac:dyDescent="0.2">
      <c r="A21" s="120">
        <v>43252</v>
      </c>
      <c r="B21" s="23">
        <f t="shared" si="0"/>
        <v>7.543779163116584</v>
      </c>
      <c r="C21" s="23">
        <f t="shared" si="1"/>
        <v>1516.2996117864334</v>
      </c>
      <c r="E21" s="120">
        <v>43252</v>
      </c>
      <c r="F21" s="23">
        <f t="shared" si="5"/>
        <v>7.3213740540154575</v>
      </c>
      <c r="G21" s="23">
        <f t="shared" si="2"/>
        <v>1471.5961848571069</v>
      </c>
      <c r="J21" s="120">
        <v>43252</v>
      </c>
      <c r="K21" s="23">
        <f t="shared" si="4"/>
        <v>7.3947708289069629</v>
      </c>
      <c r="L21" s="23">
        <f t="shared" si="3"/>
        <v>1486.3489366102995</v>
      </c>
    </row>
    <row r="22" spans="1:12" x14ac:dyDescent="0.2">
      <c r="A22" s="120">
        <v>43282</v>
      </c>
      <c r="B22" s="23">
        <f t="shared" si="0"/>
        <v>7.5814980589321674</v>
      </c>
      <c r="C22" s="23">
        <f t="shared" si="1"/>
        <v>1523.8811098453655</v>
      </c>
      <c r="E22" s="120">
        <v>43282</v>
      </c>
      <c r="F22" s="23">
        <f t="shared" si="5"/>
        <v>7.3579809242855347</v>
      </c>
      <c r="G22" s="23">
        <f t="shared" si="2"/>
        <v>1478.9541657813925</v>
      </c>
      <c r="J22" s="120">
        <v>43282</v>
      </c>
      <c r="K22" s="23">
        <f t="shared" si="4"/>
        <v>7.4317446830514973</v>
      </c>
      <c r="L22" s="23">
        <f t="shared" si="3"/>
        <v>1493.7806812933509</v>
      </c>
    </row>
    <row r="23" spans="1:12" x14ac:dyDescent="0.2">
      <c r="A23" s="120">
        <v>43313</v>
      </c>
      <c r="B23" s="23">
        <f t="shared" si="0"/>
        <v>7.6194055492268271</v>
      </c>
      <c r="C23" s="23">
        <f t="shared" si="1"/>
        <v>1531.5005153945924</v>
      </c>
      <c r="E23" s="120">
        <v>43313</v>
      </c>
      <c r="F23" s="23">
        <f t="shared" si="5"/>
        <v>7.3947708289069629</v>
      </c>
      <c r="G23" s="23">
        <f t="shared" si="2"/>
        <v>1486.3489366102995</v>
      </c>
      <c r="J23" s="120">
        <v>43313</v>
      </c>
      <c r="K23" s="23">
        <f t="shared" si="4"/>
        <v>7.4689034064667545</v>
      </c>
      <c r="L23" s="23">
        <f t="shared" si="3"/>
        <v>1501.2495846998177</v>
      </c>
    </row>
    <row r="24" spans="1:12" x14ac:dyDescent="0.2">
      <c r="A24" s="120">
        <v>43344</v>
      </c>
      <c r="B24" s="23">
        <f t="shared" si="0"/>
        <v>7.6575025769729619</v>
      </c>
      <c r="C24" s="23">
        <f t="shared" si="1"/>
        <v>1539.1580179715654</v>
      </c>
      <c r="E24" s="120">
        <v>43344</v>
      </c>
      <c r="F24" s="23">
        <f t="shared" si="5"/>
        <v>7.4317446830514973</v>
      </c>
      <c r="G24" s="23">
        <f t="shared" si="2"/>
        <v>1493.7806812933509</v>
      </c>
      <c r="J24" s="120">
        <v>43344</v>
      </c>
      <c r="K24" s="23">
        <f t="shared" si="4"/>
        <v>7.5062479234990889</v>
      </c>
      <c r="L24" s="23">
        <f t="shared" si="3"/>
        <v>1508.7558326233168</v>
      </c>
    </row>
    <row r="25" spans="1:12" x14ac:dyDescent="0.2">
      <c r="A25" s="120">
        <v>43374</v>
      </c>
      <c r="B25" s="23">
        <f t="shared" si="0"/>
        <v>7.6957900898578275</v>
      </c>
      <c r="C25" s="23">
        <f t="shared" si="1"/>
        <v>1546.8538080614233</v>
      </c>
      <c r="E25" s="120">
        <v>43374</v>
      </c>
      <c r="F25" s="23">
        <f t="shared" si="5"/>
        <v>7.4689034064667545</v>
      </c>
      <c r="G25" s="23">
        <f t="shared" si="2"/>
        <v>1501.2495846998177</v>
      </c>
      <c r="J25" s="120">
        <v>43374</v>
      </c>
      <c r="K25" s="23">
        <f t="shared" si="4"/>
        <v>7.543779163116584</v>
      </c>
      <c r="L25" s="23">
        <f t="shared" si="3"/>
        <v>1516.2996117864334</v>
      </c>
    </row>
    <row r="26" spans="1:12" x14ac:dyDescent="0.2">
      <c r="A26" s="120">
        <v>43405</v>
      </c>
      <c r="B26" s="23">
        <f t="shared" si="0"/>
        <v>7.7342690403071161</v>
      </c>
      <c r="C26" s="23">
        <f t="shared" si="1"/>
        <v>1554.5880771017303</v>
      </c>
      <c r="E26" s="120">
        <v>43405</v>
      </c>
      <c r="F26" s="23">
        <f t="shared" si="5"/>
        <v>7.5062479234990889</v>
      </c>
      <c r="G26" s="23">
        <f t="shared" si="2"/>
        <v>1508.7558326233168</v>
      </c>
      <c r="J26" s="120">
        <v>43405</v>
      </c>
      <c r="K26" s="23">
        <f t="shared" si="4"/>
        <v>7.5814980589321674</v>
      </c>
      <c r="L26" s="23">
        <f t="shared" si="3"/>
        <v>1523.8811098453655</v>
      </c>
    </row>
    <row r="27" spans="1:12" x14ac:dyDescent="0.2">
      <c r="A27" s="120">
        <v>43435</v>
      </c>
      <c r="B27" s="23">
        <f t="shared" si="0"/>
        <v>7.7729403855086519</v>
      </c>
      <c r="C27" s="23">
        <f t="shared" si="1"/>
        <v>1562.361017487239</v>
      </c>
      <c r="E27" s="120">
        <v>43435</v>
      </c>
      <c r="F27" s="23">
        <f t="shared" si="5"/>
        <v>7.543779163116584</v>
      </c>
      <c r="G27" s="23">
        <f t="shared" si="2"/>
        <v>1516.2996117864334</v>
      </c>
      <c r="J27" s="120">
        <v>43435</v>
      </c>
      <c r="K27" s="23">
        <f t="shared" si="4"/>
        <v>7.6194055492268271</v>
      </c>
      <c r="L27" s="23">
        <f t="shared" si="3"/>
        <v>1531.5005153945924</v>
      </c>
    </row>
    <row r="28" spans="1:12" x14ac:dyDescent="0.2">
      <c r="A28" s="120">
        <v>43466</v>
      </c>
      <c r="B28" s="23">
        <f t="shared" si="0"/>
        <v>7.8118050874361948</v>
      </c>
      <c r="C28" s="23">
        <f t="shared" si="1"/>
        <v>1570.1728225746751</v>
      </c>
      <c r="E28" s="120">
        <v>43466</v>
      </c>
      <c r="F28" s="23">
        <f t="shared" si="5"/>
        <v>7.5814980589321674</v>
      </c>
      <c r="G28" s="23">
        <f t="shared" si="2"/>
        <v>1523.8811098453655</v>
      </c>
      <c r="J28" s="120">
        <v>43466</v>
      </c>
      <c r="K28" s="23">
        <f t="shared" si="4"/>
        <v>7.6575025769729619</v>
      </c>
      <c r="L28" s="23">
        <f t="shared" si="3"/>
        <v>1539.1580179715654</v>
      </c>
    </row>
    <row r="29" spans="1:12" x14ac:dyDescent="0.2">
      <c r="A29" s="120">
        <v>43497</v>
      </c>
      <c r="B29" s="23">
        <f t="shared" si="0"/>
        <v>7.850864112873376</v>
      </c>
      <c r="C29" s="23">
        <f t="shared" si="1"/>
        <v>1578.0236866875484</v>
      </c>
      <c r="E29" s="120">
        <v>43497</v>
      </c>
      <c r="F29" s="23">
        <f t="shared" si="5"/>
        <v>7.6194055492268271</v>
      </c>
      <c r="G29" s="23">
        <f t="shared" si="2"/>
        <v>1531.5005153945924</v>
      </c>
      <c r="J29" s="120">
        <v>43497</v>
      </c>
      <c r="K29" s="23">
        <f t="shared" si="4"/>
        <v>7.6957900898578275</v>
      </c>
      <c r="L29" s="23">
        <f t="shared" si="3"/>
        <v>1546.8538080614233</v>
      </c>
    </row>
    <row r="30" spans="1:12" x14ac:dyDescent="0.2">
      <c r="A30" s="120">
        <v>43525</v>
      </c>
      <c r="B30" s="23">
        <f t="shared" si="0"/>
        <v>7.8901184334377428</v>
      </c>
      <c r="C30" s="23">
        <f t="shared" si="1"/>
        <v>1585.9138051209861</v>
      </c>
      <c r="E30" s="120">
        <v>43525</v>
      </c>
      <c r="F30" s="23">
        <f t="shared" si="5"/>
        <v>7.6575025769729619</v>
      </c>
      <c r="G30" s="23">
        <f t="shared" si="2"/>
        <v>1539.1580179715654</v>
      </c>
      <c r="J30" s="120">
        <v>43525</v>
      </c>
      <c r="K30" s="23">
        <f t="shared" si="4"/>
        <v>7.7342690403071161</v>
      </c>
      <c r="L30" s="23">
        <f t="shared" si="3"/>
        <v>1554.5880771017303</v>
      </c>
    </row>
    <row r="31" spans="1:12" x14ac:dyDescent="0.2">
      <c r="A31" s="120">
        <v>43556</v>
      </c>
      <c r="B31" s="23">
        <f t="shared" si="0"/>
        <v>7.9295690256049305</v>
      </c>
      <c r="C31" s="23">
        <f t="shared" si="1"/>
        <v>1593.843374146591</v>
      </c>
      <c r="E31" s="120">
        <v>43556</v>
      </c>
      <c r="F31" s="23">
        <f t="shared" si="5"/>
        <v>7.6957900898578275</v>
      </c>
      <c r="G31" s="23">
        <f t="shared" si="2"/>
        <v>1546.8538080614233</v>
      </c>
      <c r="J31" s="120">
        <v>43556</v>
      </c>
      <c r="K31" s="23">
        <f t="shared" si="4"/>
        <v>7.7729403855086519</v>
      </c>
      <c r="L31" s="23">
        <f t="shared" si="3"/>
        <v>1562.361017487239</v>
      </c>
    </row>
    <row r="32" spans="1:12" x14ac:dyDescent="0.2">
      <c r="A32" s="120">
        <v>43586</v>
      </c>
      <c r="B32" s="23">
        <f t="shared" si="0"/>
        <v>7.9692168707329554</v>
      </c>
      <c r="C32" s="23">
        <f t="shared" si="1"/>
        <v>1601.8125910173239</v>
      </c>
      <c r="E32" s="120">
        <v>43586</v>
      </c>
      <c r="F32" s="23">
        <f t="shared" si="5"/>
        <v>7.7342690403071161</v>
      </c>
      <c r="G32" s="23">
        <f t="shared" si="2"/>
        <v>1554.5880771017303</v>
      </c>
      <c r="J32" s="120">
        <v>43586</v>
      </c>
      <c r="K32" s="23">
        <f t="shared" si="4"/>
        <v>7.8118050874361948</v>
      </c>
      <c r="L32" s="23">
        <f t="shared" si="3"/>
        <v>1570.1728225746751</v>
      </c>
    </row>
    <row r="33" spans="1:12" x14ac:dyDescent="0.2">
      <c r="A33" s="120">
        <v>43617</v>
      </c>
      <c r="B33" s="23">
        <f t="shared" si="0"/>
        <v>8.0090629550866197</v>
      </c>
      <c r="C33" s="23">
        <f t="shared" si="1"/>
        <v>1609.8216539724106</v>
      </c>
      <c r="E33" s="120">
        <v>43617</v>
      </c>
      <c r="F33" s="23">
        <f t="shared" si="5"/>
        <v>7.7729403855086519</v>
      </c>
      <c r="G33" s="23">
        <f t="shared" si="2"/>
        <v>1562.361017487239</v>
      </c>
      <c r="J33" s="120">
        <v>43617</v>
      </c>
      <c r="K33" s="23">
        <f t="shared" si="4"/>
        <v>7.850864112873376</v>
      </c>
      <c r="L33" s="23">
        <f t="shared" si="3"/>
        <v>1578.0236866875484</v>
      </c>
    </row>
    <row r="34" spans="1:12" x14ac:dyDescent="0.2">
      <c r="A34" s="120">
        <v>43647</v>
      </c>
      <c r="B34" s="23">
        <f t="shared" si="0"/>
        <v>8.0491082698620531</v>
      </c>
      <c r="C34" s="23">
        <f t="shared" si="1"/>
        <v>1617.8707622422726</v>
      </c>
      <c r="E34" s="120">
        <v>43647</v>
      </c>
      <c r="F34" s="23">
        <f t="shared" si="5"/>
        <v>7.8118050874361948</v>
      </c>
      <c r="G34" s="23">
        <f t="shared" si="2"/>
        <v>1570.1728225746751</v>
      </c>
      <c r="J34" s="120">
        <v>43647</v>
      </c>
      <c r="K34" s="23">
        <f t="shared" si="4"/>
        <v>7.8901184334377428</v>
      </c>
      <c r="L34" s="23">
        <f t="shared" si="3"/>
        <v>1585.9138051209861</v>
      </c>
    </row>
    <row r="35" spans="1:12" x14ac:dyDescent="0.2">
      <c r="A35" s="120">
        <v>43678</v>
      </c>
      <c r="B35" s="23">
        <f t="shared" si="0"/>
        <v>8.0893538112113639</v>
      </c>
      <c r="C35" s="23">
        <f t="shared" si="1"/>
        <v>1625.9601160534839</v>
      </c>
      <c r="E35" s="120">
        <v>43678</v>
      </c>
      <c r="F35" s="23">
        <f t="shared" si="5"/>
        <v>7.850864112873376</v>
      </c>
      <c r="G35" s="23">
        <f t="shared" si="2"/>
        <v>1578.0236866875484</v>
      </c>
      <c r="J35" s="120">
        <v>43678</v>
      </c>
      <c r="K35" s="23">
        <f t="shared" si="4"/>
        <v>7.9295690256049305</v>
      </c>
      <c r="L35" s="23">
        <f t="shared" si="3"/>
        <v>1593.843374146591</v>
      </c>
    </row>
    <row r="36" spans="1:12" x14ac:dyDescent="0.2">
      <c r="A36" s="120">
        <v>43709</v>
      </c>
      <c r="B36" s="23">
        <f t="shared" si="0"/>
        <v>8.1298005802674194</v>
      </c>
      <c r="C36" s="23">
        <f t="shared" si="1"/>
        <v>1634.0899166337513</v>
      </c>
      <c r="E36" s="120">
        <v>43709</v>
      </c>
      <c r="F36" s="23">
        <f t="shared" si="5"/>
        <v>7.8901184334377428</v>
      </c>
      <c r="G36" s="23">
        <f t="shared" si="2"/>
        <v>1585.9138051209861</v>
      </c>
      <c r="J36" s="120">
        <v>43709</v>
      </c>
      <c r="K36" s="23">
        <f t="shared" si="4"/>
        <v>7.9692168707329554</v>
      </c>
      <c r="L36" s="23">
        <f t="shared" si="3"/>
        <v>1601.8125910173239</v>
      </c>
    </row>
    <row r="37" spans="1:12" x14ac:dyDescent="0.2">
      <c r="A37" s="120">
        <v>43739</v>
      </c>
      <c r="B37" s="23">
        <f t="shared" si="0"/>
        <v>8.1704495831687574</v>
      </c>
      <c r="C37" s="23">
        <f t="shared" si="1"/>
        <v>1642.2603662169199</v>
      </c>
      <c r="E37" s="120">
        <v>43739</v>
      </c>
      <c r="F37" s="23">
        <f t="shared" si="5"/>
        <v>7.9295690256049305</v>
      </c>
      <c r="G37" s="23">
        <f t="shared" si="2"/>
        <v>1593.843374146591</v>
      </c>
      <c r="J37" s="120">
        <v>43739</v>
      </c>
      <c r="K37" s="23">
        <f t="shared" si="4"/>
        <v>8.0090629550866197</v>
      </c>
      <c r="L37" s="23">
        <f t="shared" si="3"/>
        <v>1609.8216539724106</v>
      </c>
    </row>
    <row r="38" spans="1:12" x14ac:dyDescent="0.2">
      <c r="A38" s="120">
        <v>43770</v>
      </c>
      <c r="B38" s="23">
        <f t="shared" si="0"/>
        <v>8.2113018310845991</v>
      </c>
      <c r="C38" s="23">
        <f t="shared" si="1"/>
        <v>1650.4716680480046</v>
      </c>
      <c r="E38" s="120">
        <v>43770</v>
      </c>
      <c r="F38" s="23">
        <f t="shared" si="5"/>
        <v>7.9692168707329554</v>
      </c>
      <c r="G38" s="23">
        <f t="shared" si="2"/>
        <v>1601.8125910173239</v>
      </c>
      <c r="J38" s="120">
        <v>43770</v>
      </c>
      <c r="K38" s="23">
        <f t="shared" si="4"/>
        <v>8.0491082698620531</v>
      </c>
      <c r="L38" s="23">
        <f t="shared" si="3"/>
        <v>1617.8707622422726</v>
      </c>
    </row>
    <row r="39" spans="1:12" x14ac:dyDescent="0.2">
      <c r="A39" s="120">
        <v>43800</v>
      </c>
      <c r="B39" s="23">
        <f t="shared" si="0"/>
        <v>8.2523583402400238</v>
      </c>
      <c r="C39" s="23">
        <f t="shared" si="1"/>
        <v>1658.7240263882447</v>
      </c>
      <c r="E39" s="120">
        <v>43800</v>
      </c>
      <c r="F39" s="23">
        <f t="shared" si="5"/>
        <v>8.0090629550866197</v>
      </c>
      <c r="G39" s="23">
        <f t="shared" si="2"/>
        <v>1609.8216539724106</v>
      </c>
      <c r="J39" s="120">
        <v>43800</v>
      </c>
      <c r="K39" s="23">
        <f t="shared" si="4"/>
        <v>8.0893538112113639</v>
      </c>
      <c r="L39" s="23">
        <f t="shared" si="3"/>
        <v>1625.9601160534839</v>
      </c>
    </row>
    <row r="40" spans="1:12" x14ac:dyDescent="0.2">
      <c r="A40" s="120">
        <v>43831</v>
      </c>
      <c r="B40" s="23">
        <f t="shared" si="0"/>
        <v>8.2936201319412231</v>
      </c>
      <c r="C40" s="23">
        <f t="shared" si="1"/>
        <v>1667.017646520186</v>
      </c>
      <c r="E40" s="120">
        <v>43831</v>
      </c>
      <c r="F40" s="23">
        <f t="shared" si="5"/>
        <v>8.0491082698620531</v>
      </c>
      <c r="G40" s="23">
        <f t="shared" si="2"/>
        <v>1617.8707622422726</v>
      </c>
      <c r="J40" s="120">
        <v>43831</v>
      </c>
      <c r="K40" s="23">
        <f t="shared" si="4"/>
        <v>8.1298005802674194</v>
      </c>
      <c r="L40" s="23">
        <f t="shared" si="3"/>
        <v>1634.0899166337513</v>
      </c>
    </row>
    <row r="41" spans="1:12" x14ac:dyDescent="0.2">
      <c r="A41" s="120">
        <v>43862</v>
      </c>
      <c r="B41" s="23">
        <f t="shared" si="0"/>
        <v>8.3350882326009295</v>
      </c>
      <c r="C41" s="23">
        <f t="shared" si="1"/>
        <v>1675.352734752787</v>
      </c>
      <c r="E41" s="120">
        <v>43862</v>
      </c>
      <c r="F41" s="23">
        <f t="shared" si="5"/>
        <v>8.0893538112113639</v>
      </c>
      <c r="G41" s="23">
        <f t="shared" si="2"/>
        <v>1625.9601160534839</v>
      </c>
      <c r="J41" s="120">
        <v>43862</v>
      </c>
      <c r="K41" s="23">
        <f t="shared" si="4"/>
        <v>8.1704495831687574</v>
      </c>
      <c r="L41" s="23">
        <f t="shared" si="3"/>
        <v>1642.2603662169199</v>
      </c>
    </row>
    <row r="42" spans="1:12" x14ac:dyDescent="0.2">
      <c r="A42" s="120">
        <v>43891</v>
      </c>
      <c r="B42" s="23">
        <f t="shared" si="0"/>
        <v>8.3767636737639357</v>
      </c>
      <c r="C42" s="23">
        <f t="shared" si="1"/>
        <v>1683.7294984265509</v>
      </c>
      <c r="E42" s="120">
        <v>43891</v>
      </c>
      <c r="F42" s="23">
        <f t="shared" si="5"/>
        <v>8.1298005802674194</v>
      </c>
      <c r="G42" s="23">
        <f t="shared" si="2"/>
        <v>1634.0899166337513</v>
      </c>
      <c r="J42" s="120">
        <v>43891</v>
      </c>
      <c r="K42" s="23">
        <f t="shared" si="4"/>
        <v>8.2113018310845991</v>
      </c>
      <c r="L42" s="23">
        <f t="shared" si="3"/>
        <v>1650.4716680480046</v>
      </c>
    </row>
    <row r="44" spans="1:12" x14ac:dyDescent="0.2">
      <c r="D44" s="123" t="s">
        <v>196</v>
      </c>
      <c r="E44" s="122">
        <f>C42+G42+L42</f>
        <v>4968.2910831083063</v>
      </c>
    </row>
    <row r="45" spans="1:12" x14ac:dyDescent="0.2">
      <c r="E45" s="23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1</vt:i4>
      </vt:variant>
    </vt:vector>
  </HeadingPairs>
  <TitlesOfParts>
    <vt:vector size="7" baseType="lpstr">
      <vt:lpstr>Plan1</vt:lpstr>
      <vt:lpstr>Plan2</vt:lpstr>
      <vt:lpstr>Plan3</vt:lpstr>
      <vt:lpstr>Anexo</vt:lpstr>
      <vt:lpstr>Plan4</vt:lpstr>
      <vt:lpstr>Folha1</vt:lpstr>
      <vt:lpstr>Anexo!Area_de_impressao</vt:lpstr>
    </vt:vector>
  </TitlesOfParts>
  <Company>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tasilva</dc:creator>
  <cp:lastModifiedBy>Silvio Cesar de Oliveira</cp:lastModifiedBy>
  <cp:lastPrinted>2020-04-08T20:34:02Z</cp:lastPrinted>
  <dcterms:created xsi:type="dcterms:W3CDTF">2007-04-04T18:38:22Z</dcterms:created>
  <dcterms:modified xsi:type="dcterms:W3CDTF">2020-05-28T17:30:51Z</dcterms:modified>
</cp:coreProperties>
</file>